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24" activeTab="1"/>
  </bookViews>
  <sheets>
    <sheet name="2фор вмен" sheetId="1" r:id="rId1"/>
    <sheet name="1-2 ФОРМЫ" sheetId="2" r:id="rId2"/>
    <sheet name="ФОРМА-3" sheetId="3" r:id="rId3"/>
    <sheet name="ФОРМА-4" sheetId="4" r:id="rId4"/>
    <sheet name="ФОРМА-5(1-5)" sheetId="5" r:id="rId5"/>
    <sheet name="ФОРМА-5(6)" sheetId="6" r:id="rId6"/>
    <sheet name="ФОРМА-5(7-10)" sheetId="7" r:id="rId7"/>
  </sheets>
  <definedNames>
    <definedName name="_xlnm.Print_Area" localSheetId="4">'ФОРМА-5(1-5)'!$A$1:$F$142</definedName>
    <definedName name="_xlnm.Print_Area" localSheetId="5">'ФОРМА-5(6)'!$A$1:$F$27</definedName>
  </definedNames>
  <calcPr fullCalcOnLoad="1"/>
</workbook>
</file>

<file path=xl/sharedStrings.xml><?xml version="1.0" encoding="utf-8"?>
<sst xmlns="http://schemas.openxmlformats.org/spreadsheetml/2006/main" count="1145" uniqueCount="592">
  <si>
    <t>Приложение</t>
  </si>
  <si>
    <t xml:space="preserve"> </t>
  </si>
  <si>
    <t>БУХГАЛТЕРСКИЙ БАЛАНС</t>
  </si>
  <si>
    <t>Форма № 1 по ОКУД</t>
  </si>
  <si>
    <t xml:space="preserve">           по ОКПО</t>
  </si>
  <si>
    <t>Организационно-правовая форма/</t>
  </si>
  <si>
    <t>Форма собственности</t>
  </si>
  <si>
    <t xml:space="preserve">      384 / 385</t>
  </si>
  <si>
    <t xml:space="preserve">    Дата утверждения</t>
  </si>
  <si>
    <t xml:space="preserve">    Дата отправки</t>
  </si>
  <si>
    <t xml:space="preserve">           (принятия)</t>
  </si>
  <si>
    <t>АКТИВ</t>
  </si>
  <si>
    <t>Код</t>
  </si>
  <si>
    <t>На начало</t>
  </si>
  <si>
    <t>На конец</t>
  </si>
  <si>
    <t>стр.</t>
  </si>
  <si>
    <t>отчетного периода</t>
  </si>
  <si>
    <t>I. ВНЕОБОРОТНЫЕ АКТИВЫ</t>
  </si>
  <si>
    <t xml:space="preserve">Прочие внеоборотные активы         </t>
  </si>
  <si>
    <t>ИТОГО по разделу I</t>
  </si>
  <si>
    <t>II. ОБОРОТНЫЕ АКТИВЫ</t>
  </si>
  <si>
    <t xml:space="preserve">Запасы                             </t>
  </si>
  <si>
    <t>Дебитор.зад-ть (платежи ожидаются в теч.12мес)</t>
  </si>
  <si>
    <t xml:space="preserve">Денежные средства                  </t>
  </si>
  <si>
    <t xml:space="preserve">Прочие оборотные активы           </t>
  </si>
  <si>
    <t>ИТОГО по разделу II</t>
  </si>
  <si>
    <t>ПАССИВ</t>
  </si>
  <si>
    <t>III. КАПИТАЛ И РЕЗЕРВЫ</t>
  </si>
  <si>
    <t>ИТОГО по разделу III</t>
  </si>
  <si>
    <t>IV. ДОЛГОСРОЧНЫЕ ОБЯЗАТЕЛЬСТВА</t>
  </si>
  <si>
    <t xml:space="preserve">Прочие долгосрочные обязательства  </t>
  </si>
  <si>
    <t>ИТОГО по разделу IV</t>
  </si>
  <si>
    <t xml:space="preserve">Кредиторская задолженность         </t>
  </si>
  <si>
    <t xml:space="preserve">Прочие краткосрочные обязательства      </t>
  </si>
  <si>
    <t xml:space="preserve">Руководитель                                                                  Главный бухгалтер                        </t>
  </si>
  <si>
    <t xml:space="preserve">(Квалификационный аттестат </t>
  </si>
  <si>
    <t>профессионального бухгалтера</t>
  </si>
  <si>
    <t>ОТЧЕТ О ПРИБЫЛЯХ И УБЫТКАХ</t>
  </si>
  <si>
    <t>Коды</t>
  </si>
  <si>
    <t>Форма № 2 по ОКУД</t>
  </si>
  <si>
    <t xml:space="preserve">     384 / 385</t>
  </si>
  <si>
    <t>За отчетный</t>
  </si>
  <si>
    <t>За аналог.период</t>
  </si>
  <si>
    <t>период</t>
  </si>
  <si>
    <t>предыдущего года</t>
  </si>
  <si>
    <t xml:space="preserve">Валовая прибыль                   </t>
  </si>
  <si>
    <t>Коммерческие расходы</t>
  </si>
  <si>
    <t>Управленческие расходы</t>
  </si>
  <si>
    <t xml:space="preserve">Проценты к получению               </t>
  </si>
  <si>
    <t xml:space="preserve">Проценты к уплате                  </t>
  </si>
  <si>
    <t>Прочие операционные доходы</t>
  </si>
  <si>
    <t xml:space="preserve">Прочие операционные расходы </t>
  </si>
  <si>
    <t xml:space="preserve">Внереализационные доходы           </t>
  </si>
  <si>
    <t xml:space="preserve">Внереализационные расходы          </t>
  </si>
  <si>
    <t>СПРАВОЧНО</t>
  </si>
  <si>
    <t>прибыль     убыток</t>
  </si>
  <si>
    <t xml:space="preserve">          3                 4</t>
  </si>
  <si>
    <t xml:space="preserve">       5                  6</t>
  </si>
  <si>
    <t>суда ) об их взыскании</t>
  </si>
  <si>
    <t>х</t>
  </si>
  <si>
    <t>Списание дебиторских и кредиторских</t>
  </si>
  <si>
    <t>задолженностей, по которым истек срок исковой</t>
  </si>
  <si>
    <t>давности</t>
  </si>
  <si>
    <t xml:space="preserve">             Коды</t>
  </si>
  <si>
    <t>0710003</t>
  </si>
  <si>
    <t xml:space="preserve">   по ОКПО</t>
  </si>
  <si>
    <t xml:space="preserve">Идентификационный номер налогоплательщика         </t>
  </si>
  <si>
    <t xml:space="preserve">          ИНН</t>
  </si>
  <si>
    <t>Организационно-правовая форма/форма собственности</t>
  </si>
  <si>
    <t xml:space="preserve">       по ОКОПФ / ОКФС</t>
  </si>
  <si>
    <t>Поступило</t>
  </si>
  <si>
    <t>на начало</t>
  </si>
  <si>
    <t>на конец</t>
  </si>
  <si>
    <t>Добавочный капитал</t>
  </si>
  <si>
    <t>в т.ч.:</t>
  </si>
  <si>
    <t xml:space="preserve">Остаток на начало  </t>
  </si>
  <si>
    <t xml:space="preserve">Остаток на конец  </t>
  </si>
  <si>
    <t>отчетного  года</t>
  </si>
  <si>
    <t>1) Чистые активы</t>
  </si>
  <si>
    <t>Из бюджета</t>
  </si>
  <si>
    <t>2) Получено на :</t>
  </si>
  <si>
    <t>0710004</t>
  </si>
  <si>
    <t xml:space="preserve">    по ОКПО</t>
  </si>
  <si>
    <t>0710005</t>
  </si>
  <si>
    <t xml:space="preserve">     по ОКОПФ / ОКФС</t>
  </si>
  <si>
    <t>Выбыло</t>
  </si>
  <si>
    <t>Организационные расходы</t>
  </si>
  <si>
    <t>Деловая репутация организации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</si>
  <si>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</si>
  <si>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</si>
  <si>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</si>
  <si>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</si>
  <si>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</si>
  <si>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</si>
  <si>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Произведенный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</si>
  <si>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</si>
  <si>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</si>
  <si>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</si>
  <si>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</si>
  <si>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</si>
  <si>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Имущество,находящееся в залоге</t>
  </si>
  <si>
    <t>Незавершенное строительство</t>
  </si>
  <si>
    <t>Долгосрочные</t>
  </si>
  <si>
    <t>Краткосрочные</t>
  </si>
  <si>
    <t>Предоставленные займы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</si>
  <si>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</si>
  <si>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</si>
  <si>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</si>
  <si>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</si>
  <si>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</si>
  <si>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</si>
  <si>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 xml:space="preserve">Единица измерения : тыс.руб./млн.руб. </t>
  </si>
  <si>
    <t>ОКЕИ</t>
  </si>
  <si>
    <t>ОКФС</t>
  </si>
  <si>
    <t>по ОКОПФ</t>
  </si>
  <si>
    <t>по ОКПО</t>
  </si>
  <si>
    <t xml:space="preserve">Идентификационный номер налогоплательщика            </t>
  </si>
  <si>
    <t>ИНН</t>
  </si>
  <si>
    <t xml:space="preserve">Деб.задолж(платежи ожидаются более чем ч/з  12 мес)   </t>
  </si>
  <si>
    <t>в т.ч.:резервы,образованные в соотв.с законодательством</t>
  </si>
  <si>
    <t>V. КРАТКОСРОЧНЫЕ ОБЯЗАТЕЛЬСТВА</t>
  </si>
  <si>
    <t>ИТОГО  по разделу V</t>
  </si>
  <si>
    <t>отчетного года</t>
  </si>
  <si>
    <t xml:space="preserve">                                                                         Дата(год,месяц,число)</t>
  </si>
  <si>
    <t xml:space="preserve">Идентификационный номер налогоплательщика           </t>
  </si>
  <si>
    <t>Единица измерения : тыс.руб./млн.руб.</t>
  </si>
  <si>
    <t>Доходы от участия в других организациях</t>
  </si>
  <si>
    <t>Возмещение убытков , причиненных неисполнением</t>
  </si>
  <si>
    <t xml:space="preserve">или ненадлежащим исполнением обязательств </t>
  </si>
  <si>
    <t>по ОКВЭД</t>
  </si>
  <si>
    <t xml:space="preserve">       по ОКВЭД</t>
  </si>
  <si>
    <t xml:space="preserve">       по ОКОПФ</t>
  </si>
  <si>
    <t xml:space="preserve">              ОКФС</t>
  </si>
  <si>
    <t xml:space="preserve"> по ОКВЭД</t>
  </si>
  <si>
    <t>Вид деятельности  Пр-во санитарно-технических работ</t>
  </si>
  <si>
    <t>45.33</t>
  </si>
  <si>
    <t>Вид деятельности  Пр-во  санитарно-технических работ</t>
  </si>
  <si>
    <t>Вид деятельности  Пр-во санитарно-технич. работ</t>
  </si>
  <si>
    <t>Нематериальные активы</t>
  </si>
  <si>
    <t>Основные средства</t>
  </si>
  <si>
    <t xml:space="preserve">Долгосрочные финансовые вложения </t>
  </si>
  <si>
    <t xml:space="preserve">Краткосрочные финансовые вложения </t>
  </si>
  <si>
    <t xml:space="preserve">Уставный капитал      </t>
  </si>
  <si>
    <t xml:space="preserve">Резервный капитал </t>
  </si>
  <si>
    <t xml:space="preserve">Займы и кредиты </t>
  </si>
  <si>
    <t xml:space="preserve">в т.ч.:поставщики и подрядчики </t>
  </si>
  <si>
    <t xml:space="preserve">Доходы будущих периодов </t>
  </si>
  <si>
    <t>Резервы предстоящих расходов</t>
  </si>
  <si>
    <t>Арендованные основные средства</t>
  </si>
  <si>
    <t>Товары,принятые на комиссию</t>
  </si>
  <si>
    <t>Спис-ая в убыток задолж-ть неплатежеспособ.дебиторов</t>
  </si>
  <si>
    <t xml:space="preserve">Обеспечения обязательств и платежей полученные </t>
  </si>
  <si>
    <t>Обеспечения обязательств и платежей выданные</t>
  </si>
  <si>
    <t>Износ жилищного фонда</t>
  </si>
  <si>
    <t>Износ объектов внешнего благоустр.и др.аналог.объектов</t>
  </si>
  <si>
    <t>Товарно-матер.ценности,принятые на ответ.хранение</t>
  </si>
  <si>
    <t>Доходные вложения в материальные ценности</t>
  </si>
  <si>
    <t>Отложенные налоговые активы</t>
  </si>
  <si>
    <t xml:space="preserve">         животные на выращивании и откорме</t>
  </si>
  <si>
    <t xml:space="preserve">         товары отгруженные </t>
  </si>
  <si>
    <t xml:space="preserve">         расходы будущих периодов</t>
  </si>
  <si>
    <t xml:space="preserve">         прочие запасы и затраты</t>
  </si>
  <si>
    <t>Собственные акции,выкупленные у акционеров</t>
  </si>
  <si>
    <t>(                          )</t>
  </si>
  <si>
    <t xml:space="preserve">                           от 22.07.2003 г. № 67н</t>
  </si>
  <si>
    <t xml:space="preserve">    к Приказу Министерства финансов РФ </t>
  </si>
  <si>
    <t>0710001</t>
  </si>
  <si>
    <t>показ.</t>
  </si>
  <si>
    <t>в т.ч.:сырье,материалы и другие аналогичные ценности</t>
  </si>
  <si>
    <t xml:space="preserve">         затраты в незавершенном производстве</t>
  </si>
  <si>
    <t xml:space="preserve">         готовая продукция и товары для перепродажи</t>
  </si>
  <si>
    <t>Налог на доб.стоимость по приобретенным ценностям</t>
  </si>
  <si>
    <t xml:space="preserve">        в т.ч.:покупатели и заказчики</t>
  </si>
  <si>
    <t xml:space="preserve">        в т.ч.:покупатели и заказчики </t>
  </si>
  <si>
    <t xml:space="preserve">БАЛАНС </t>
  </si>
  <si>
    <t>Отложенные налоговые обязательства</t>
  </si>
  <si>
    <t xml:space="preserve">         задолж-сть перед гос.внебюджетными фондами</t>
  </si>
  <si>
    <t xml:space="preserve">         задолженность по налогам и сборам</t>
  </si>
  <si>
    <t xml:space="preserve">         прочие кредиторы            </t>
  </si>
  <si>
    <t>БАЛАНС</t>
  </si>
  <si>
    <t xml:space="preserve">       в т.ч.: по лизингу                 </t>
  </si>
  <si>
    <t>Нематериальные активы, полученные в пользование</t>
  </si>
  <si>
    <t>СПРАВКА о наличии ценностей, учитываемых</t>
  </si>
  <si>
    <t>на забалансовых счетах</t>
  </si>
  <si>
    <t>0710002</t>
  </si>
  <si>
    <t>(                            )</t>
  </si>
  <si>
    <t>Показатель</t>
  </si>
  <si>
    <t>код</t>
  </si>
  <si>
    <t>наименование</t>
  </si>
  <si>
    <t>Прибыль(убыток)от продаж</t>
  </si>
  <si>
    <t xml:space="preserve">     Прибыль(убыток) до налогообложения</t>
  </si>
  <si>
    <t xml:space="preserve">      Прочие доходы и расходы</t>
  </si>
  <si>
    <t xml:space="preserve">        Доходы и расходы по обычным видам деятельности</t>
  </si>
  <si>
    <t>Текущий налог на прибыль</t>
  </si>
  <si>
    <t xml:space="preserve">      Чистая прибыль (убыток) отчетного периода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</si>
  <si>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</si>
  <si>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</si>
  <si>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</si>
  <si>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</si>
  <si>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Отчисления в оценочные резервы</t>
  </si>
  <si>
    <t xml:space="preserve">Уставный </t>
  </si>
  <si>
    <t>капитал</t>
  </si>
  <si>
    <t>Добавочный</t>
  </si>
  <si>
    <t>Резервный</t>
  </si>
  <si>
    <t>Нераспред.</t>
  </si>
  <si>
    <t>прибыль</t>
  </si>
  <si>
    <t>(непокрыт.</t>
  </si>
  <si>
    <t>убыток)</t>
  </si>
  <si>
    <t>Итого</t>
  </si>
  <si>
    <t>Остаток на 31 декабря года,</t>
  </si>
  <si>
    <t>предшествующего предыдущему</t>
  </si>
  <si>
    <t>(предыдущий год)</t>
  </si>
  <si>
    <t>Изменения в учетной политике</t>
  </si>
  <si>
    <t>Результат от переоценки объектов</t>
  </si>
  <si>
    <t>основных средств</t>
  </si>
  <si>
    <t>Остаток на 1 января предыдущего года</t>
  </si>
  <si>
    <t>Результат от пересчета иностранных</t>
  </si>
  <si>
    <t>валют</t>
  </si>
  <si>
    <t>Чистая прибыль</t>
  </si>
  <si>
    <t>Дивиденды</t>
  </si>
  <si>
    <t>(               )</t>
  </si>
  <si>
    <t>Отчисления в резервный фонд</t>
  </si>
  <si>
    <t>Увеличение величины капитала за счет:</t>
  </si>
  <si>
    <t xml:space="preserve">    дополнительного выпуска акций</t>
  </si>
  <si>
    <t xml:space="preserve">    увеличения номинальной стоимости</t>
  </si>
  <si>
    <t xml:space="preserve">    акций</t>
  </si>
  <si>
    <t xml:space="preserve">    реорганизации юридического лица</t>
  </si>
  <si>
    <t>Уменьшение величины капитала за счет:</t>
  </si>
  <si>
    <t xml:space="preserve">    уменьшения номинала акций</t>
  </si>
  <si>
    <t>(              )</t>
  </si>
  <si>
    <t xml:space="preserve">    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</si>
  <si>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</si>
  <si>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</si>
  <si>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</si>
  <si>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</si>
  <si>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</si>
  <si>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</si>
  <si>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Использо-</t>
  </si>
  <si>
    <t>вано</t>
  </si>
  <si>
    <t>Резервы, образованные в соответствии</t>
  </si>
  <si>
    <t>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</si>
  <si>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</si>
  <si>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</si>
  <si>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</si>
  <si>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</si>
  <si>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</si>
  <si>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</si>
  <si>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СПРАВКИ</t>
  </si>
  <si>
    <t>отчетного  периода</t>
  </si>
  <si>
    <t xml:space="preserve">        ИНН</t>
  </si>
  <si>
    <t xml:space="preserve"> по ОКПО</t>
  </si>
  <si>
    <t>Остаток денежных средств на начало отчетного года</t>
  </si>
  <si>
    <t>Движение денежных средств по текущей деятельности</t>
  </si>
  <si>
    <t>Форма № 4 по ОКУД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</si>
  <si>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</si>
  <si>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</si>
  <si>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</si>
  <si>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 xml:space="preserve">     на оплату приобретенных товаров, услуг, сырья и</t>
  </si>
  <si>
    <t xml:space="preserve">     иных оборотных активов</t>
  </si>
  <si>
    <t xml:space="preserve">     на оплату труда</t>
  </si>
  <si>
    <t xml:space="preserve">     на выплату дивидендов, процентов</t>
  </si>
  <si>
    <t xml:space="preserve">     на расчеты по налогам и сборам </t>
  </si>
  <si>
    <t xml:space="preserve">     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</si>
  <si>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</si>
  <si>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</si>
  <si>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</si>
  <si>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финанс.вложений</t>
  </si>
  <si>
    <t xml:space="preserve">                                                                                              Дата(год,месяц,число)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</si>
  <si>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</si>
  <si>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</si>
  <si>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</si>
  <si>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</si>
  <si>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</si>
  <si>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</si>
  <si>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</si>
  <si>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</si>
  <si>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</si>
  <si>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</si>
  <si>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</si>
  <si>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</si>
  <si>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</si>
  <si>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</si>
  <si>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</si>
  <si>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</si>
  <si>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иностраннной валюты по отношению к рублю</t>
  </si>
  <si>
    <t>Наличие</t>
  </si>
  <si>
    <t>отчет.года</t>
  </si>
  <si>
    <t>отч.периода</t>
  </si>
  <si>
    <t>Объекты интеллектуальной собственности (исключительные права на результаты интеллектуальной собственности)</t>
  </si>
  <si>
    <t>(                )</t>
  </si>
  <si>
    <t>в том числе: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</si>
  <si>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</si>
  <si>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</si>
  <si>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</si>
  <si>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</si>
  <si>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</si>
  <si>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На конец отчетного периода</t>
  </si>
  <si>
    <t>Амортизация нематериальных активов-всего</t>
  </si>
  <si>
    <t>Сооружения и передаточные устройства</t>
  </si>
  <si>
    <t>Капитальные вложения на коренное</t>
  </si>
  <si>
    <t>улучшение земель</t>
  </si>
  <si>
    <t>ИТОГО</t>
  </si>
  <si>
    <t>Амортизация основных средств - всего</t>
  </si>
  <si>
    <t xml:space="preserve">        зданий и сооружений</t>
  </si>
  <si>
    <t xml:space="preserve">        машин,оборудования,трансп.средств</t>
  </si>
  <si>
    <t xml:space="preserve">        других</t>
  </si>
  <si>
    <t>Передано в аренду объектов основных средств - всего</t>
  </si>
  <si>
    <t xml:space="preserve">       здания</t>
  </si>
  <si>
    <t xml:space="preserve">       сооружения</t>
  </si>
  <si>
    <t xml:space="preserve">           384 / 385</t>
  </si>
  <si>
    <t>Переведено объектов основных средств на консервацию</t>
  </si>
  <si>
    <t>Объекты недвижимости,принятые в эксплуатацию и находящиеся в процессе государственной регистрации</t>
  </si>
  <si>
    <t xml:space="preserve">   амортизации</t>
  </si>
  <si>
    <t>Получено основных ср-в в аренду - всего</t>
  </si>
  <si>
    <t xml:space="preserve">   первонач.(восстановительной)стоимости</t>
  </si>
  <si>
    <t>На начало предыдущего года</t>
  </si>
  <si>
    <t>Имущество для передачи в лизинг</t>
  </si>
  <si>
    <t>Имущество,предоставляемое по договору проката</t>
  </si>
  <si>
    <t xml:space="preserve">    Итого</t>
  </si>
  <si>
    <t>На начало отчетного периода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</si>
  <si>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</si>
  <si>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</si>
  <si>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</si>
  <si>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</si>
  <si>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</si>
  <si>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На начало отч.года</t>
  </si>
  <si>
    <t>На конец отч.года</t>
  </si>
  <si>
    <t>За отчетный период</t>
  </si>
  <si>
    <t>За аналог. период предыд.года</t>
  </si>
  <si>
    <t>Сумма расходов по незаконченным научно-исследовательским, опытно-конструкторским и технолгическим работам</t>
  </si>
  <si>
    <t xml:space="preserve">Сумма не давших положительных результатов расходов по науч-но-исследовательским,опытно-конструкторским и технологическим работам,отнесенных на внереализационные расходы </t>
  </si>
  <si>
    <t>Расходы на освоение природных ресурсов</t>
  </si>
  <si>
    <t>Остаток на</t>
  </si>
  <si>
    <t>начало отч.</t>
  </si>
  <si>
    <t>периода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</si>
  <si>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</si>
  <si>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</si>
  <si>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внереализац.расходы как безрезультатные</t>
  </si>
  <si>
    <t>Изменение стоимости объектов осн.ср-в в результате достройки, дооборудования, реконструкции, частичной ликвидации</t>
  </si>
  <si>
    <t>Финансовые вложения</t>
  </si>
  <si>
    <t>отч.года</t>
  </si>
  <si>
    <t>Вклады в уставные (складочные) капиталы других организаций - всего</t>
  </si>
  <si>
    <t xml:space="preserve">   в том числе дочерних и зависимых хозяйственных обществ</t>
  </si>
  <si>
    <t>Государственные и муниципальные ценные бумаги</t>
  </si>
  <si>
    <t xml:space="preserve">   в том числе долговые ценные бумаги (облигации, векселя)</t>
  </si>
  <si>
    <t>Депозитные вклады</t>
  </si>
  <si>
    <t>Из общей суммы финансовые вложения, имеющие текущую рыночную стоимость:</t>
  </si>
  <si>
    <t xml:space="preserve">                   Итого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</si>
  <si>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</si>
  <si>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Ценные бумаги других организаций -            всего</t>
  </si>
  <si>
    <t>Ценные бумаги других организаций -                 всего</t>
  </si>
  <si>
    <t>Дебиторская и кредиторская задолженность</t>
  </si>
  <si>
    <t>Остаток на начало отчетного года</t>
  </si>
  <si>
    <t>Остаток на конец отчетного периода</t>
  </si>
  <si>
    <t>Дебиторская задолженность:                краткосрочная - всего</t>
  </si>
  <si>
    <t xml:space="preserve">    в том числе:                                    расчеты с покупателями и заказчиками</t>
  </si>
  <si>
    <t>авансы выданные</t>
  </si>
  <si>
    <t>прочая</t>
  </si>
  <si>
    <t>долгосрочная - всего</t>
  </si>
  <si>
    <t xml:space="preserve">            Итого</t>
  </si>
  <si>
    <t>Кредиторская задолженность:</t>
  </si>
  <si>
    <t>краткосрочная - всего</t>
  </si>
  <si>
    <t xml:space="preserve">    в том числе:                                    расчеты с поставщиками и подрядчиками      </t>
  </si>
  <si>
    <t xml:space="preserve">  авансы полученные</t>
  </si>
  <si>
    <t xml:space="preserve">  расчеты по налогам и сборам</t>
  </si>
  <si>
    <t xml:space="preserve">  кредиты</t>
  </si>
  <si>
    <t xml:space="preserve">  займы</t>
  </si>
  <si>
    <t xml:space="preserve">  прочая</t>
  </si>
  <si>
    <t>в том числе:                                                         кредиты</t>
  </si>
  <si>
    <t xml:space="preserve"> займы </t>
  </si>
  <si>
    <t>Расходы по обычным видам деятельности (по элементам затрат)</t>
  </si>
  <si>
    <t>За отчетный год</t>
  </si>
  <si>
    <t>За предыдущий год</t>
  </si>
  <si>
    <t xml:space="preserve">   незавершенного производства</t>
  </si>
  <si>
    <t xml:space="preserve">   расходов будущих периодов</t>
  </si>
  <si>
    <t xml:space="preserve">   резервов предстоящих расходов </t>
  </si>
  <si>
    <t>Обеспечения</t>
  </si>
  <si>
    <t>Полученные - всего</t>
  </si>
  <si>
    <t xml:space="preserve">    в том числе:                                    векселя</t>
  </si>
  <si>
    <t xml:space="preserve">   из него:                                                 объекты основных средств</t>
  </si>
  <si>
    <t>ценные бумаги и иные финансовые вложения</t>
  </si>
  <si>
    <t>прочее</t>
  </si>
  <si>
    <t xml:space="preserve">  </t>
  </si>
  <si>
    <t>Выданные - всего</t>
  </si>
  <si>
    <t xml:space="preserve">   в том числе:                                          векселя</t>
  </si>
  <si>
    <t>Имущество, переданное в залог</t>
  </si>
  <si>
    <t xml:space="preserve"> ценные бумаги и иные финансовые вложения</t>
  </si>
  <si>
    <t xml:space="preserve">  прочее</t>
  </si>
  <si>
    <t>Государственная помощь</t>
  </si>
  <si>
    <t>Отчетный период</t>
  </si>
  <si>
    <t>За аналогичный период предыдущего года</t>
  </si>
  <si>
    <t xml:space="preserve">Получено в отчетном году бюджетных средств - всего </t>
  </si>
  <si>
    <t xml:space="preserve">    в том числе:                                   </t>
  </si>
  <si>
    <t>на начало отчет.года</t>
  </si>
  <si>
    <t>получено  за отчетный период</t>
  </si>
  <si>
    <t>возвращено за отчетный период</t>
  </si>
  <si>
    <t>на конец отчетного периода</t>
  </si>
  <si>
    <t>Бюджетные кредиты - всего</t>
  </si>
  <si>
    <t>в том числе</t>
  </si>
  <si>
    <t xml:space="preserve">                                                                                             </t>
  </si>
  <si>
    <t>Дата(год,месяц,число)</t>
  </si>
  <si>
    <t xml:space="preserve">         резервы,образов. в соотв.с учредит.документами</t>
  </si>
  <si>
    <t xml:space="preserve">         задолж-сть перед персоналом организации </t>
  </si>
  <si>
    <t>Задолж-сть перед участниками(учред.) по выплате доходов</t>
  </si>
  <si>
    <t>Выручка(нетто)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</si>
  <si>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</si>
  <si>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 xml:space="preserve">Штрафы,пени и неустойки, признанные или по  </t>
  </si>
  <si>
    <t>которым получены решения суда (арбитражного</t>
  </si>
  <si>
    <t xml:space="preserve">Прибыль (убыток) прошлых лет         </t>
  </si>
  <si>
    <t>Курсовые разницы по операциям в иностранной валюте</t>
  </si>
  <si>
    <t xml:space="preserve">      х</t>
  </si>
  <si>
    <t xml:space="preserve">                                                   ОТЧЕТ ОБ ИЗМЕНЕНИЯХ КАПИТАЛА</t>
  </si>
  <si>
    <t>Форма № 3 по ОКУД</t>
  </si>
  <si>
    <t xml:space="preserve">                                                                                 </t>
  </si>
  <si>
    <t xml:space="preserve">              Дата(год,месяц,число)</t>
  </si>
  <si>
    <t xml:space="preserve">                                                         I.ИЗМЕНЕНИЯ КАПИТАЛА</t>
  </si>
  <si>
    <t>за отчетный год</t>
  </si>
  <si>
    <t>за предыду-щий год</t>
  </si>
  <si>
    <t>за отчет-ный год</t>
  </si>
  <si>
    <t>капитальные вложения во внеоборотные активы</t>
  </si>
  <si>
    <t>За аналогичный</t>
  </si>
  <si>
    <t>период преды-</t>
  </si>
  <si>
    <t>дущего года</t>
  </si>
  <si>
    <t>(                      )</t>
  </si>
  <si>
    <t>(                         )</t>
  </si>
  <si>
    <t xml:space="preserve">                                      ОТЧЕТ О ДВИЖЕНИИ ДЕНЕЖНЫХ СРЕДСТВ</t>
  </si>
  <si>
    <t>(                     )</t>
  </si>
  <si>
    <t>ПРИЛОЖЕНИЕ К БУХГАЛТЕРСКОМУ БАЛАНСУ</t>
  </si>
  <si>
    <t xml:space="preserve">                Коды</t>
  </si>
  <si>
    <t xml:space="preserve">               Форма № 5 по ОКУД</t>
  </si>
  <si>
    <t xml:space="preserve">                                                                             </t>
  </si>
  <si>
    <t xml:space="preserve">           Дата(год,месяц,число)</t>
  </si>
  <si>
    <t xml:space="preserve">в том числе: </t>
  </si>
  <si>
    <t>у патентообладателя на изобретение, промышленный образец, полезную модель</t>
  </si>
  <si>
    <t>(                 )</t>
  </si>
  <si>
    <t>основных средств:</t>
  </si>
  <si>
    <t>На конец отч.периода</t>
  </si>
  <si>
    <t xml:space="preserve">СПРАВОЧНО                                </t>
  </si>
  <si>
    <t>По финансовым вложениям, имеющим текущую рыночную стоимость, изменение стоимости в результате корректировки оценки</t>
  </si>
  <si>
    <t>Изменение остатков (прирост |+|, уменьшение |-|):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</si>
  <si>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</si>
  <si>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</si>
  <si>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</si>
  <si>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</si>
  <si>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</si>
  <si>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</si>
  <si>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</si>
  <si>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</si>
  <si>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</si>
  <si>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</si>
  <si>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</si>
  <si>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</si>
  <si>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</si>
  <si>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</si>
  <si>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</si>
  <si>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</si>
  <si>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</si>
  <si>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</si>
  <si>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200</t>
  </si>
  <si>
    <t>110</t>
  </si>
  <si>
    <t>121</t>
  </si>
  <si>
    <t>122</t>
  </si>
  <si>
    <t>123</t>
  </si>
  <si>
    <t>131</t>
  </si>
  <si>
    <t>132</t>
  </si>
  <si>
    <t>133</t>
  </si>
  <si>
    <t>расходы по обычным видам деятельности-всего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</si>
  <si>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</si>
  <si>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</si>
  <si>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</si>
  <si>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</si>
  <si>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</si>
  <si>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</si>
  <si>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</si>
  <si>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</si>
  <si>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</si>
  <si>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</si>
  <si>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</si>
  <si>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</si>
  <si>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</si>
  <si>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011</t>
  </si>
  <si>
    <t>012</t>
  </si>
  <si>
    <t>013</t>
  </si>
  <si>
    <t>014</t>
  </si>
  <si>
    <t>015</t>
  </si>
  <si>
    <t>171</t>
  </si>
  <si>
    <t>172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</si>
  <si>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</si>
  <si>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</si>
  <si>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</si>
  <si>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</si>
  <si>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</si>
  <si>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</si>
  <si>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</si>
  <si>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</si>
  <si>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</si>
  <si>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</si>
  <si>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</si>
  <si>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</si>
  <si>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</si>
  <si>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</si>
  <si>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</si>
  <si>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</si>
  <si>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</si>
  <si>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</si>
  <si>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</si>
  <si>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</si>
  <si>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Вид деятельности- Пр-во санитарно-технических работ</t>
  </si>
  <si>
    <t>021</t>
  </si>
  <si>
    <t>022</t>
  </si>
  <si>
    <t>023</t>
  </si>
  <si>
    <t>201</t>
  </si>
  <si>
    <t>202</t>
  </si>
  <si>
    <t>016</t>
  </si>
  <si>
    <t>017</t>
  </si>
  <si>
    <t>018</t>
  </si>
  <si>
    <t>019</t>
  </si>
  <si>
    <t>024</t>
  </si>
  <si>
    <t>025</t>
  </si>
  <si>
    <t>026</t>
  </si>
  <si>
    <t>101</t>
  </si>
  <si>
    <t>102</t>
  </si>
  <si>
    <t>103</t>
  </si>
  <si>
    <t>350</t>
  </si>
  <si>
    <t>351</t>
  </si>
  <si>
    <t>352</t>
  </si>
  <si>
    <t>353</t>
  </si>
  <si>
    <t>354</t>
  </si>
  <si>
    <t>355</t>
  </si>
  <si>
    <t>356</t>
  </si>
  <si>
    <t>357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</si>
  <si>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</si>
  <si>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</si>
  <si>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</si>
  <si>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</si>
  <si>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</si>
  <si>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</si>
  <si>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</si>
  <si>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</si>
  <si>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</si>
  <si>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</si>
  <si>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</si>
  <si>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143</t>
  </si>
  <si>
    <t>151</t>
  </si>
  <si>
    <t>152</t>
  </si>
  <si>
    <t>161</t>
  </si>
  <si>
    <t>191</t>
  </si>
  <si>
    <t>192</t>
  </si>
  <si>
    <t>193</t>
  </si>
  <si>
    <t>194</t>
  </si>
  <si>
    <t>330</t>
  </si>
  <si>
    <t>420</t>
  </si>
  <si>
    <t>430</t>
  </si>
  <si>
    <t>162</t>
  </si>
  <si>
    <t>Адрес г.Йошкар-Ола, ул.Пролетарская-7</t>
  </si>
  <si>
    <r>
      <t xml:space="preserve">Организация </t>
    </r>
    <r>
      <rPr>
        <b/>
        <sz val="12"/>
        <rFont val="Arial Cyr"/>
        <family val="2"/>
      </rPr>
      <t xml:space="preserve">ОАО Марспецмонтаж </t>
    </r>
  </si>
  <si>
    <r>
      <t xml:space="preserve">Организация    </t>
    </r>
    <r>
      <rPr>
        <b/>
        <sz val="12"/>
        <rFont val="Arial Cyr"/>
        <family val="2"/>
      </rPr>
      <t xml:space="preserve"> ОАО Марспецмонтаж</t>
    </r>
  </si>
  <si>
    <r>
      <t xml:space="preserve">Организация    </t>
    </r>
    <r>
      <rPr>
        <b/>
        <sz val="12"/>
        <rFont val="Arial Cyr"/>
        <family val="2"/>
      </rPr>
      <t>ОАО Марспецмонтаж</t>
    </r>
  </si>
  <si>
    <t>Организация  ОАО "Марспецмонтаж"</t>
  </si>
  <si>
    <r>
      <t xml:space="preserve">Организация  </t>
    </r>
    <r>
      <rPr>
        <b/>
        <sz val="12"/>
        <rFont val="Arial Cyr"/>
        <family val="2"/>
      </rPr>
      <t>ОАО Марспецмонтаж (сводный)</t>
    </r>
  </si>
  <si>
    <t>от "21"апреля2000г. №037312 )</t>
  </si>
  <si>
    <t>ФЗ №208-ФЗ от 26.12.95г</t>
  </si>
  <si>
    <t xml:space="preserve">Нераспределенная прибыль (непокрытый убыток) </t>
  </si>
  <si>
    <t>розница на ЕНВД</t>
  </si>
  <si>
    <t>Резерв на выплату выслуги лет</t>
  </si>
  <si>
    <t>47             16</t>
  </si>
  <si>
    <t>47                16</t>
  </si>
  <si>
    <t>2004г.</t>
  </si>
  <si>
    <t>2005г.</t>
  </si>
  <si>
    <t>Текущий налог на прибыль (ЕНВД)</t>
  </si>
  <si>
    <t xml:space="preserve">          на 1 января    2007 г.</t>
  </si>
  <si>
    <t xml:space="preserve">    за    2006 год.</t>
  </si>
  <si>
    <t xml:space="preserve">    за   2006 год.</t>
  </si>
  <si>
    <t>"_27" марта 2007 г.</t>
  </si>
  <si>
    <t>Прочие  доходы</t>
  </si>
  <si>
    <t xml:space="preserve">Прочие  расходы </t>
  </si>
  <si>
    <t>993               171</t>
  </si>
  <si>
    <t>за 2006 год.</t>
  </si>
  <si>
    <t>"20"марта  2007 г.</t>
  </si>
  <si>
    <t>"20"марта 2007 г.</t>
  </si>
  <si>
    <t xml:space="preserve">                                               за 2006 год.</t>
  </si>
  <si>
    <t>2007    03     20</t>
  </si>
  <si>
    <t>2007    03      20</t>
  </si>
  <si>
    <t>2007   03     20</t>
  </si>
  <si>
    <t>Целевое финансирование по долевому строительству</t>
  </si>
  <si>
    <t>за  2006 год.</t>
  </si>
  <si>
    <t>2007            03        20</t>
  </si>
  <si>
    <t>153</t>
  </si>
  <si>
    <t>154</t>
  </si>
  <si>
    <t>"20" марта  2007 г.</t>
  </si>
  <si>
    <t>2007       03         20</t>
  </si>
  <si>
    <t>86               31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</si>
</sst>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0.0"/>
  </numFmts>
  <fonts count="49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49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 horizontal="center"/>
    </xf>
    <xf numFmtId="0" fontId="0" fillId="0" borderId="52" xfId="0" applyBorder="1" applyAlignment="1">
      <alignment/>
    </xf>
    <xf numFmtId="49" fontId="0" fillId="0" borderId="53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9" fillId="0" borderId="5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58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" fontId="0" fillId="0" borderId="34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1" xfId="0" applyFont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40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9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9" fontId="0" fillId="0" borderId="58" xfId="0" applyNumberFormat="1" applyFont="1" applyBorder="1" applyAlignment="1">
      <alignment/>
    </xf>
    <xf numFmtId="49" fontId="0" fillId="0" borderId="63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49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 horizontal="right"/>
    </xf>
    <xf numFmtId="0" fontId="0" fillId="0" borderId="6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0" fillId="0" borderId="56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49" fontId="0" fillId="0" borderId="39" xfId="0" applyNumberFormat="1" applyBorder="1" applyAlignment="1">
      <alignment/>
    </xf>
    <xf numFmtId="49" fontId="0" fillId="0" borderId="31" xfId="0" applyNumberFormat="1" applyBorder="1" applyAlignment="1">
      <alignment horizontal="right"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67" xfId="0" applyNumberFormat="1" applyBorder="1" applyAlignment="1">
      <alignment/>
    </xf>
    <xf numFmtId="49" fontId="0" fillId="0" borderId="47" xfId="0" applyNumberFormat="1" applyBorder="1" applyAlignment="1">
      <alignment horizontal="right"/>
    </xf>
    <xf numFmtId="0" fontId="0" fillId="0" borderId="31" xfId="0" applyBorder="1" applyAlignment="1">
      <alignment/>
    </xf>
    <xf numFmtId="49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9" fillId="0" borderId="58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1" fontId="0" fillId="0" borderId="4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1" fontId="0" fillId="0" borderId="68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6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71" xfId="0" applyFont="1" applyBorder="1" applyAlignment="1">
      <alignment horizontal="left"/>
    </xf>
    <xf numFmtId="49" fontId="0" fillId="0" borderId="6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49" fontId="0" fillId="0" borderId="78" xfId="0" applyNumberFormat="1" applyBorder="1" applyAlignment="1">
      <alignment horizontal="center"/>
    </xf>
    <xf numFmtId="0" fontId="0" fillId="0" borderId="64" xfId="0" applyBorder="1" applyAlignment="1">
      <alignment/>
    </xf>
    <xf numFmtId="49" fontId="0" fillId="0" borderId="79" xfId="0" applyNumberFormat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57" xfId="0" applyBorder="1" applyAlignment="1">
      <alignment/>
    </xf>
    <xf numFmtId="49" fontId="0" fillId="0" borderId="50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left"/>
    </xf>
    <xf numFmtId="49" fontId="3" fillId="0" borderId="13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horizontal="centerContinuous"/>
    </xf>
    <xf numFmtId="0" fontId="0" fillId="0" borderId="37" xfId="0" applyBorder="1" applyAlignment="1">
      <alignment horizontal="left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8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55" xfId="0" applyFont="1" applyBorder="1" applyAlignment="1">
      <alignment wrapText="1"/>
    </xf>
    <xf numFmtId="49" fontId="0" fillId="0" borderId="94" xfId="0" applyNumberFormat="1" applyBorder="1" applyAlignment="1">
      <alignment horizontal="center"/>
    </xf>
    <xf numFmtId="0" fontId="0" fillId="0" borderId="61" xfId="0" applyBorder="1" applyAlignment="1">
      <alignment/>
    </xf>
    <xf numFmtId="0" fontId="0" fillId="0" borderId="87" xfId="0" applyBorder="1" applyAlignment="1">
      <alignment/>
    </xf>
    <xf numFmtId="49" fontId="0" fillId="0" borderId="95" xfId="0" applyNumberFormat="1" applyBorder="1" applyAlignment="1">
      <alignment horizontal="center"/>
    </xf>
    <xf numFmtId="0" fontId="0" fillId="0" borderId="9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97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85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44" fontId="0" fillId="0" borderId="14" xfId="42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68" xfId="0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0" fillId="0" borderId="18" xfId="0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18" xfId="0" applyBorder="1" applyAlignment="1">
      <alignment horizontal="center" wrapText="1"/>
    </xf>
    <xf numFmtId="49" fontId="0" fillId="0" borderId="35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right" wrapText="1"/>
    </xf>
    <xf numFmtId="49" fontId="10" fillId="0" borderId="39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49" fontId="0" fillId="0" borderId="99" xfId="0" applyNumberFormat="1" applyBorder="1" applyAlignment="1">
      <alignment horizontal="center"/>
    </xf>
    <xf numFmtId="0" fontId="0" fillId="0" borderId="100" xfId="0" applyBorder="1" applyAlignment="1">
      <alignment/>
    </xf>
    <xf numFmtId="0" fontId="0" fillId="0" borderId="71" xfId="0" applyBorder="1" applyAlignment="1">
      <alignment vertical="top" wrapText="1"/>
    </xf>
    <xf numFmtId="0" fontId="0" fillId="0" borderId="48" xfId="0" applyFont="1" applyBorder="1" applyAlignment="1">
      <alignment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horizontal="right" wrapText="1"/>
    </xf>
    <xf numFmtId="0" fontId="0" fillId="0" borderId="101" xfId="0" applyBorder="1" applyAlignment="1">
      <alignment horizontal="centerContinuous" wrapText="1"/>
    </xf>
    <xf numFmtId="0" fontId="0" fillId="0" borderId="78" xfId="0" applyBorder="1" applyAlignment="1">
      <alignment horizontal="centerContinuous" wrapText="1"/>
    </xf>
    <xf numFmtId="0" fontId="0" fillId="0" borderId="42" xfId="0" applyBorder="1" applyAlignment="1">
      <alignment horizontal="centerContinuous" wrapText="1"/>
    </xf>
    <xf numFmtId="0" fontId="0" fillId="0" borderId="80" xfId="0" applyBorder="1" applyAlignment="1">
      <alignment horizontal="centerContinuous" wrapText="1"/>
    </xf>
    <xf numFmtId="0" fontId="0" fillId="0" borderId="102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54" xfId="0" applyBorder="1" applyAlignment="1">
      <alignment horizontal="centerContinuous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49" fontId="9" fillId="0" borderId="68" xfId="0" applyNumberFormat="1" applyFont="1" applyBorder="1" applyAlignment="1">
      <alignment/>
    </xf>
    <xf numFmtId="49" fontId="9" fillId="0" borderId="9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0" fillId="0" borderId="48" xfId="0" applyNumberFormat="1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104" xfId="0" applyNumberFormat="1" applyBorder="1" applyAlignment="1">
      <alignment horizontal="center"/>
    </xf>
    <xf numFmtId="49" fontId="0" fillId="0" borderId="105" xfId="0" applyNumberFormat="1" applyBorder="1" applyAlignment="1">
      <alignment horizontal="center"/>
    </xf>
    <xf numFmtId="49" fontId="0" fillId="0" borderId="10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9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67" xfId="0" applyNumberFormat="1" applyFont="1" applyBorder="1" applyAlignment="1">
      <alignment/>
    </xf>
    <xf numFmtId="0" fontId="0" fillId="0" borderId="47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1" fillId="0" borderId="2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3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5" xfId="0" applyBorder="1" applyAlignment="1">
      <alignment horizontal="left"/>
    </xf>
    <xf numFmtId="0" fontId="0" fillId="0" borderId="109" xfId="0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2" xfId="0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96" xfId="0" applyBorder="1" applyAlignment="1">
      <alignment horizontal="left" wrapText="1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 wrapText="1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1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0" y="1466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7219950" y="1466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81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19050</xdr:rowOff>
    </xdr:from>
    <xdr:to>
      <xdr:col>3</xdr:col>
      <xdr:colOff>438150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6343650" y="914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5</xdr:row>
      <xdr:rowOff>0</xdr:rowOff>
    </xdr:from>
    <xdr:to>
      <xdr:col>3</xdr:col>
      <xdr:colOff>904875</xdr:colOff>
      <xdr:row>5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810375" y="895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9</xdr:row>
      <xdr:rowOff>0</xdr:rowOff>
    </xdr:from>
    <xdr:to>
      <xdr:col>3</xdr:col>
      <xdr:colOff>647700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6553200" y="1657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95800" y="12915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47625</xdr:rowOff>
    </xdr:from>
    <xdr:to>
      <xdr:col>3</xdr:col>
      <xdr:colOff>676275</xdr:colOff>
      <xdr:row>79</xdr:row>
      <xdr:rowOff>47625</xdr:rowOff>
    </xdr:to>
    <xdr:sp>
      <xdr:nvSpPr>
        <xdr:cNvPr id="13" name="Line 13"/>
        <xdr:cNvSpPr>
          <a:spLocks/>
        </xdr:cNvSpPr>
      </xdr:nvSpPr>
      <xdr:spPr>
        <a:xfrm flipH="1">
          <a:off x="6581775" y="11325225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>
      <xdr:nvSpPr>
        <xdr:cNvPr id="14" name="Line 15"/>
        <xdr:cNvSpPr>
          <a:spLocks/>
        </xdr:cNvSpPr>
      </xdr:nvSpPr>
      <xdr:spPr>
        <a:xfrm>
          <a:off x="5905500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123</xdr:row>
      <xdr:rowOff>0</xdr:rowOff>
    </xdr:from>
    <xdr:to>
      <xdr:col>3</xdr:col>
      <xdr:colOff>438150</xdr:colOff>
      <xdr:row>123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123</xdr:row>
      <xdr:rowOff>0</xdr:rowOff>
    </xdr:from>
    <xdr:to>
      <xdr:col>3</xdr:col>
      <xdr:colOff>904875</xdr:colOff>
      <xdr:row>123</xdr:row>
      <xdr:rowOff>0</xdr:rowOff>
    </xdr:to>
    <xdr:sp>
      <xdr:nvSpPr>
        <xdr:cNvPr id="16" name="Line 17"/>
        <xdr:cNvSpPr>
          <a:spLocks/>
        </xdr:cNvSpPr>
      </xdr:nvSpPr>
      <xdr:spPr>
        <a:xfrm>
          <a:off x="6810375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123</xdr:row>
      <xdr:rowOff>0</xdr:rowOff>
    </xdr:from>
    <xdr:to>
      <xdr:col>3</xdr:col>
      <xdr:colOff>647700</xdr:colOff>
      <xdr:row>123</xdr:row>
      <xdr:rowOff>0</xdr:rowOff>
    </xdr:to>
    <xdr:sp>
      <xdr:nvSpPr>
        <xdr:cNvPr id="17" name="Line 18"/>
        <xdr:cNvSpPr>
          <a:spLocks/>
        </xdr:cNvSpPr>
      </xdr:nvSpPr>
      <xdr:spPr>
        <a:xfrm>
          <a:off x="6553200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495800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123</xdr:row>
      <xdr:rowOff>0</xdr:rowOff>
    </xdr:from>
    <xdr:to>
      <xdr:col>3</xdr:col>
      <xdr:colOff>676275</xdr:colOff>
      <xdr:row>123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6581775" y="2070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19050</xdr:rowOff>
    </xdr:from>
    <xdr:to>
      <xdr:col>3</xdr:col>
      <xdr:colOff>438150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6343650" y="145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0</xdr:rowOff>
    </xdr:from>
    <xdr:to>
      <xdr:col>3</xdr:col>
      <xdr:colOff>904875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810375" y="1438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2200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131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0" y="21859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7219950" y="21859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19050</xdr:rowOff>
    </xdr:from>
    <xdr:to>
      <xdr:col>3</xdr:col>
      <xdr:colOff>438150</xdr:colOff>
      <xdr:row>9</xdr:row>
      <xdr:rowOff>9525</xdr:rowOff>
    </xdr:to>
    <xdr:sp>
      <xdr:nvSpPr>
        <xdr:cNvPr id="6" name="Line 6"/>
        <xdr:cNvSpPr>
          <a:spLocks/>
        </xdr:cNvSpPr>
      </xdr:nvSpPr>
      <xdr:spPr>
        <a:xfrm>
          <a:off x="6343650" y="1457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8</xdr:row>
      <xdr:rowOff>0</xdr:rowOff>
    </xdr:from>
    <xdr:to>
      <xdr:col>3</xdr:col>
      <xdr:colOff>904875</xdr:colOff>
      <xdr:row>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810375" y="1438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3</xdr:col>
      <xdr:colOff>647700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6553200" y="2200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127</xdr:row>
      <xdr:rowOff>19050</xdr:rowOff>
    </xdr:from>
    <xdr:to>
      <xdr:col>3</xdr:col>
      <xdr:colOff>438150</xdr:colOff>
      <xdr:row>128</xdr:row>
      <xdr:rowOff>9525</xdr:rowOff>
    </xdr:to>
    <xdr:sp>
      <xdr:nvSpPr>
        <xdr:cNvPr id="9" name="Line 9"/>
        <xdr:cNvSpPr>
          <a:spLocks/>
        </xdr:cNvSpPr>
      </xdr:nvSpPr>
      <xdr:spPr>
        <a:xfrm>
          <a:off x="6343650" y="21307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127</xdr:row>
      <xdr:rowOff>0</xdr:rowOff>
    </xdr:from>
    <xdr:to>
      <xdr:col>3</xdr:col>
      <xdr:colOff>904875</xdr:colOff>
      <xdr:row>127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810375" y="21288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131</xdr:row>
      <xdr:rowOff>0</xdr:rowOff>
    </xdr:from>
    <xdr:to>
      <xdr:col>3</xdr:col>
      <xdr:colOff>647700</xdr:colOff>
      <xdr:row>133</xdr:row>
      <xdr:rowOff>0</xdr:rowOff>
    </xdr:to>
    <xdr:sp>
      <xdr:nvSpPr>
        <xdr:cNvPr id="11" name="Line 11"/>
        <xdr:cNvSpPr>
          <a:spLocks/>
        </xdr:cNvSpPr>
      </xdr:nvSpPr>
      <xdr:spPr>
        <a:xfrm>
          <a:off x="6553200" y="22050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0</xdr:colOff>
      <xdr:row>198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95800" y="33308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187</xdr:row>
      <xdr:rowOff>47625</xdr:rowOff>
    </xdr:from>
    <xdr:to>
      <xdr:col>3</xdr:col>
      <xdr:colOff>676275</xdr:colOff>
      <xdr:row>201</xdr:row>
      <xdr:rowOff>47625</xdr:rowOff>
    </xdr:to>
    <xdr:sp>
      <xdr:nvSpPr>
        <xdr:cNvPr id="13" name="Line 13"/>
        <xdr:cNvSpPr>
          <a:spLocks/>
        </xdr:cNvSpPr>
      </xdr:nvSpPr>
      <xdr:spPr>
        <a:xfrm flipH="1">
          <a:off x="6581775" y="3171825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0</xdr:colOff>
      <xdr:row>245</xdr:row>
      <xdr:rowOff>0</xdr:rowOff>
    </xdr:to>
    <xdr:sp>
      <xdr:nvSpPr>
        <xdr:cNvPr id="14" name="Line 15"/>
        <xdr:cNvSpPr>
          <a:spLocks/>
        </xdr:cNvSpPr>
      </xdr:nvSpPr>
      <xdr:spPr>
        <a:xfrm>
          <a:off x="5905500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245</xdr:row>
      <xdr:rowOff>0</xdr:rowOff>
    </xdr:from>
    <xdr:to>
      <xdr:col>3</xdr:col>
      <xdr:colOff>438150</xdr:colOff>
      <xdr:row>245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245</xdr:row>
      <xdr:rowOff>0</xdr:rowOff>
    </xdr:from>
    <xdr:to>
      <xdr:col>3</xdr:col>
      <xdr:colOff>904875</xdr:colOff>
      <xdr:row>245</xdr:row>
      <xdr:rowOff>0</xdr:rowOff>
    </xdr:to>
    <xdr:sp>
      <xdr:nvSpPr>
        <xdr:cNvPr id="16" name="Line 17"/>
        <xdr:cNvSpPr>
          <a:spLocks/>
        </xdr:cNvSpPr>
      </xdr:nvSpPr>
      <xdr:spPr>
        <a:xfrm>
          <a:off x="6810375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245</xdr:row>
      <xdr:rowOff>0</xdr:rowOff>
    </xdr:from>
    <xdr:to>
      <xdr:col>3</xdr:col>
      <xdr:colOff>647700</xdr:colOff>
      <xdr:row>245</xdr:row>
      <xdr:rowOff>0</xdr:rowOff>
    </xdr:to>
    <xdr:sp>
      <xdr:nvSpPr>
        <xdr:cNvPr id="17" name="Line 18"/>
        <xdr:cNvSpPr>
          <a:spLocks/>
        </xdr:cNvSpPr>
      </xdr:nvSpPr>
      <xdr:spPr>
        <a:xfrm>
          <a:off x="6553200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245</xdr:row>
      <xdr:rowOff>0</xdr:rowOff>
    </xdr:from>
    <xdr:to>
      <xdr:col>2</xdr:col>
      <xdr:colOff>0</xdr:colOff>
      <xdr:row>245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495800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245</xdr:row>
      <xdr:rowOff>0</xdr:rowOff>
    </xdr:from>
    <xdr:to>
      <xdr:col>3</xdr:col>
      <xdr:colOff>676275</xdr:colOff>
      <xdr:row>245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6581775" y="411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6</xdr:row>
      <xdr:rowOff>0</xdr:rowOff>
    </xdr:from>
    <xdr:to>
      <xdr:col>6</xdr:col>
      <xdr:colOff>781050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7372350" y="1114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5</xdr:row>
      <xdr:rowOff>0</xdr:rowOff>
    </xdr:from>
    <xdr:to>
      <xdr:col>5</xdr:col>
      <xdr:colOff>495300</xdr:colOff>
      <xdr:row>5</xdr:row>
      <xdr:rowOff>171450</xdr:rowOff>
    </xdr:to>
    <xdr:sp>
      <xdr:nvSpPr>
        <xdr:cNvPr id="2" name="Line 5"/>
        <xdr:cNvSpPr>
          <a:spLocks/>
        </xdr:cNvSpPr>
      </xdr:nvSpPr>
      <xdr:spPr>
        <a:xfrm>
          <a:off x="6267450" y="92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19050</xdr:rowOff>
    </xdr:from>
    <xdr:to>
      <xdr:col>6</xdr:col>
      <xdr:colOff>304800</xdr:colOff>
      <xdr:row>6</xdr:row>
      <xdr:rowOff>19050</xdr:rowOff>
    </xdr:to>
    <xdr:sp>
      <xdr:nvSpPr>
        <xdr:cNvPr id="3" name="Line 6"/>
        <xdr:cNvSpPr>
          <a:spLocks/>
        </xdr:cNvSpPr>
      </xdr:nvSpPr>
      <xdr:spPr>
        <a:xfrm>
          <a:off x="6858000" y="942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0</xdr:rowOff>
    </xdr:from>
    <xdr:to>
      <xdr:col>3</xdr:col>
      <xdr:colOff>466725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6334125" y="1114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19050</xdr:rowOff>
    </xdr:from>
    <xdr:to>
      <xdr:col>4</xdr:col>
      <xdr:colOff>209550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6724650" y="1133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0</xdr:rowOff>
    </xdr:from>
    <xdr:to>
      <xdr:col>4</xdr:col>
      <xdr:colOff>504825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5915025" y="92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4</xdr:row>
      <xdr:rowOff>171450</xdr:rowOff>
    </xdr:from>
    <xdr:to>
      <xdr:col>5</xdr:col>
      <xdr:colOff>323850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6591300" y="90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0</xdr:rowOff>
    </xdr:from>
    <xdr:to>
      <xdr:col>5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23">
      <selection activeCell="D7" sqref="D7"/>
    </sheetView>
  </sheetViews>
  <sheetFormatPr defaultColWidth="9.00390625" defaultRowHeight="12.75"/>
  <cols>
    <col min="1" max="1" width="52.75390625" style="0" customWidth="1"/>
    <col min="2" max="2" width="6.25390625" style="0" customWidth="1"/>
    <col min="3" max="3" width="18.50390625" style="0" customWidth="1"/>
    <col min="4" max="4" width="17.25390625" style="0" customWidth="1"/>
  </cols>
  <sheetData>
    <row r="1" spans="1:4" ht="12.75">
      <c r="A1" s="16"/>
      <c r="B1" s="17"/>
      <c r="C1" s="17"/>
      <c r="D1" s="17"/>
    </row>
    <row r="2" spans="1:4" ht="12.75">
      <c r="A2" s="16"/>
      <c r="B2" s="17"/>
      <c r="C2" s="17"/>
      <c r="D2" s="17"/>
    </row>
    <row r="3" spans="1:4" ht="15">
      <c r="A3" s="7" t="s">
        <v>37</v>
      </c>
      <c r="C3" s="4"/>
      <c r="D3" s="4"/>
    </row>
    <row r="4" spans="1:4" ht="15">
      <c r="A4" s="7" t="s">
        <v>1</v>
      </c>
      <c r="C4" s="4"/>
      <c r="D4" s="80" t="s">
        <v>38</v>
      </c>
    </row>
    <row r="5" spans="1:4" ht="15">
      <c r="A5" s="7" t="s">
        <v>572</v>
      </c>
      <c r="B5" s="373" t="s">
        <v>39</v>
      </c>
      <c r="C5" s="374"/>
      <c r="D5" s="168" t="s">
        <v>184</v>
      </c>
    </row>
    <row r="6" spans="2:4" ht="15">
      <c r="B6" s="373" t="s">
        <v>123</v>
      </c>
      <c r="C6" s="374"/>
      <c r="D6" s="10" t="s">
        <v>583</v>
      </c>
    </row>
    <row r="7" spans="1:4" ht="15">
      <c r="A7" s="6" t="s">
        <v>555</v>
      </c>
      <c r="B7" s="6"/>
      <c r="C7" s="157" t="s">
        <v>4</v>
      </c>
      <c r="D7" s="40">
        <v>892270</v>
      </c>
    </row>
    <row r="8" spans="1:4" ht="15">
      <c r="A8" s="6" t="s">
        <v>124</v>
      </c>
      <c r="B8" s="6"/>
      <c r="C8" s="157" t="s">
        <v>117</v>
      </c>
      <c r="D8" s="165">
        <v>1200000095</v>
      </c>
    </row>
    <row r="9" spans="1:4" ht="15">
      <c r="A9" s="6" t="s">
        <v>507</v>
      </c>
      <c r="B9" s="6"/>
      <c r="C9" s="157" t="s">
        <v>130</v>
      </c>
      <c r="D9" s="40" t="s">
        <v>135</v>
      </c>
    </row>
    <row r="10" spans="1:4" ht="15">
      <c r="A10" s="6" t="s">
        <v>5</v>
      </c>
      <c r="B10" s="6"/>
      <c r="C10" s="157" t="s">
        <v>131</v>
      </c>
      <c r="D10" s="166">
        <v>47</v>
      </c>
    </row>
    <row r="11" spans="1:4" ht="15">
      <c r="A11" s="6" t="s">
        <v>6</v>
      </c>
      <c r="B11" s="6"/>
      <c r="C11" s="157" t="s">
        <v>132</v>
      </c>
      <c r="D11" s="8">
        <v>16</v>
      </c>
    </row>
    <row r="12" spans="1:4" ht="15">
      <c r="A12" s="6" t="s">
        <v>125</v>
      </c>
      <c r="B12" s="6"/>
      <c r="C12" s="6"/>
      <c r="D12" s="10" t="s">
        <v>40</v>
      </c>
    </row>
    <row r="13" spans="1:4" ht="15">
      <c r="A13" s="13"/>
      <c r="B13" s="12"/>
      <c r="C13" s="6"/>
      <c r="D13" s="6"/>
    </row>
    <row r="14" spans="1:4" ht="15">
      <c r="A14" s="13"/>
      <c r="B14" s="12"/>
      <c r="C14" s="360" t="s">
        <v>563</v>
      </c>
      <c r="D14" s="6"/>
    </row>
    <row r="15" spans="1:4" ht="12.75">
      <c r="A15" s="375" t="s">
        <v>186</v>
      </c>
      <c r="B15" s="376"/>
      <c r="C15" s="51" t="s">
        <v>41</v>
      </c>
      <c r="D15" s="51" t="s">
        <v>42</v>
      </c>
    </row>
    <row r="16" spans="1:4" ht="12.75">
      <c r="A16" s="93" t="s">
        <v>188</v>
      </c>
      <c r="B16" s="93" t="s">
        <v>187</v>
      </c>
      <c r="C16" s="93" t="s">
        <v>43</v>
      </c>
      <c r="D16" s="93" t="s">
        <v>44</v>
      </c>
    </row>
    <row r="17" spans="1:4" ht="13.5" thickBot="1">
      <c r="A17" s="108">
        <v>1</v>
      </c>
      <c r="B17" s="15">
        <v>2</v>
      </c>
      <c r="C17" s="15">
        <v>3</v>
      </c>
      <c r="D17" s="15">
        <v>4</v>
      </c>
    </row>
    <row r="18" spans="1:4" ht="13.5" thickTop="1">
      <c r="A18" s="282" t="s">
        <v>192</v>
      </c>
      <c r="B18" s="283"/>
      <c r="C18" s="26"/>
      <c r="D18" s="131"/>
    </row>
    <row r="19" spans="1:4" s="239" customFormat="1" ht="39">
      <c r="A19" s="324" t="s">
        <v>404</v>
      </c>
      <c r="B19" s="281" t="s">
        <v>440</v>
      </c>
      <c r="C19" s="325">
        <f>2652+3895</f>
        <v>6547</v>
      </c>
      <c r="D19" s="358">
        <v>6720</v>
      </c>
    </row>
    <row r="20" spans="1:4" s="239" customFormat="1" ht="13.5" customHeight="1">
      <c r="A20" s="278" t="s">
        <v>405</v>
      </c>
      <c r="B20" s="279" t="s">
        <v>441</v>
      </c>
      <c r="C20" s="280">
        <f>2000+3146</f>
        <v>5146</v>
      </c>
      <c r="D20" s="359">
        <v>5503</v>
      </c>
    </row>
    <row r="21" spans="1:4" ht="12.75">
      <c r="A21" s="118" t="s">
        <v>45</v>
      </c>
      <c r="B21" s="121" t="s">
        <v>442</v>
      </c>
      <c r="C21" s="31">
        <f>C19-C20</f>
        <v>1401</v>
      </c>
      <c r="D21" s="126">
        <f>D19-D20</f>
        <v>1217</v>
      </c>
    </row>
    <row r="22" spans="1:4" ht="12.75">
      <c r="A22" s="118" t="s">
        <v>46</v>
      </c>
      <c r="B22" s="121" t="s">
        <v>443</v>
      </c>
      <c r="C22" s="31">
        <f>684+446</f>
        <v>1130</v>
      </c>
      <c r="D22" s="126">
        <v>1079</v>
      </c>
    </row>
    <row r="23" spans="1:4" ht="12.75">
      <c r="A23" s="118" t="s">
        <v>47</v>
      </c>
      <c r="B23" s="121" t="s">
        <v>444</v>
      </c>
      <c r="C23" s="31" t="s">
        <v>185</v>
      </c>
      <c r="D23" s="126" t="s">
        <v>163</v>
      </c>
    </row>
    <row r="24" spans="1:4" ht="12.75">
      <c r="A24" s="118" t="s">
        <v>189</v>
      </c>
      <c r="B24" s="121" t="s">
        <v>445</v>
      </c>
      <c r="C24" s="31">
        <f>C21-C22</f>
        <v>271</v>
      </c>
      <c r="D24" s="126">
        <f>D21-D22</f>
        <v>138</v>
      </c>
    </row>
    <row r="25" spans="1:4" ht="12.75">
      <c r="A25" s="180" t="s">
        <v>191</v>
      </c>
      <c r="B25" s="133"/>
      <c r="C25" s="36"/>
      <c r="D25" s="134"/>
    </row>
    <row r="26" spans="1:4" ht="12.75">
      <c r="A26" s="137" t="s">
        <v>48</v>
      </c>
      <c r="B26" s="138" t="s">
        <v>446</v>
      </c>
      <c r="C26" s="35"/>
      <c r="D26" s="139"/>
    </row>
    <row r="27" spans="1:4" ht="12.75">
      <c r="A27" s="118" t="s">
        <v>49</v>
      </c>
      <c r="B27" s="121" t="s">
        <v>447</v>
      </c>
      <c r="C27" s="31" t="s">
        <v>185</v>
      </c>
      <c r="D27" s="126" t="s">
        <v>163</v>
      </c>
    </row>
    <row r="28" spans="1:4" ht="12.75">
      <c r="A28" s="118" t="s">
        <v>126</v>
      </c>
      <c r="B28" s="121" t="s">
        <v>448</v>
      </c>
      <c r="C28" s="31"/>
      <c r="D28" s="126"/>
    </row>
    <row r="29" spans="1:4" ht="12.75">
      <c r="A29" s="118" t="s">
        <v>50</v>
      </c>
      <c r="B29" s="121" t="s">
        <v>449</v>
      </c>
      <c r="C29" s="31"/>
      <c r="D29" s="186"/>
    </row>
    <row r="30" spans="1:4" ht="12.75">
      <c r="A30" s="118" t="s">
        <v>51</v>
      </c>
      <c r="B30" s="121" t="s">
        <v>450</v>
      </c>
      <c r="C30" s="31"/>
      <c r="D30" s="126"/>
    </row>
    <row r="31" spans="1:4" ht="12.75">
      <c r="A31" s="118" t="s">
        <v>52</v>
      </c>
      <c r="B31" s="121" t="s">
        <v>451</v>
      </c>
      <c r="C31" s="31"/>
      <c r="D31" s="126"/>
    </row>
    <row r="32" spans="1:4" ht="12.75">
      <c r="A32" s="118" t="s">
        <v>53</v>
      </c>
      <c r="B32" s="121" t="s">
        <v>452</v>
      </c>
      <c r="C32" s="31">
        <v>80</v>
      </c>
      <c r="D32" s="126"/>
    </row>
    <row r="33" spans="1:4" ht="12.75">
      <c r="A33" s="180" t="s">
        <v>190</v>
      </c>
      <c r="B33" s="133" t="s">
        <v>453</v>
      </c>
      <c r="C33" s="36">
        <f>C24+C26+C29+C31-C30-C32+C28</f>
        <v>191</v>
      </c>
      <c r="D33" s="134">
        <f>D24+D26+D29+D31-D30-D32</f>
        <v>138</v>
      </c>
    </row>
    <row r="34" spans="1:4" ht="12.75">
      <c r="A34" s="129" t="s">
        <v>157</v>
      </c>
      <c r="B34" s="135" t="s">
        <v>454</v>
      </c>
      <c r="C34" s="28"/>
      <c r="D34" s="136"/>
    </row>
    <row r="35" spans="1:4" ht="12.75">
      <c r="A35" s="129" t="s">
        <v>175</v>
      </c>
      <c r="B35" s="135" t="s">
        <v>455</v>
      </c>
      <c r="C35" s="28"/>
      <c r="D35" s="136"/>
    </row>
    <row r="36" spans="1:4" ht="12.75">
      <c r="A36" s="137" t="s">
        <v>569</v>
      </c>
      <c r="B36" s="138" t="s">
        <v>456</v>
      </c>
      <c r="C36" s="35">
        <f>7+121</f>
        <v>128</v>
      </c>
      <c r="D36" s="139">
        <v>78</v>
      </c>
    </row>
    <row r="37" spans="1:4" ht="12.75">
      <c r="A37" s="137"/>
      <c r="B37" s="138"/>
      <c r="C37" s="35"/>
      <c r="D37" s="139"/>
    </row>
    <row r="38" spans="1:4" ht="12.75">
      <c r="A38" s="159" t="s">
        <v>194</v>
      </c>
      <c r="B38" s="138" t="s">
        <v>457</v>
      </c>
      <c r="C38" s="35">
        <f>C33+C34-C35-C36</f>
        <v>63</v>
      </c>
      <c r="D38" s="139">
        <f>D33+D34-D35-D36</f>
        <v>60</v>
      </c>
    </row>
    <row r="39" spans="1:4" ht="12.75">
      <c r="A39" s="180" t="s">
        <v>54</v>
      </c>
      <c r="B39" s="133"/>
      <c r="C39" s="36"/>
      <c r="D39" s="134"/>
    </row>
    <row r="40" spans="1:4" ht="12.75">
      <c r="A40" s="137" t="s">
        <v>195</v>
      </c>
      <c r="B40" s="138" t="s">
        <v>458</v>
      </c>
      <c r="C40" s="35"/>
      <c r="D40" s="139"/>
    </row>
    <row r="41" spans="1:4" ht="12.75">
      <c r="A41" s="137" t="s">
        <v>196</v>
      </c>
      <c r="B41" s="138" t="s">
        <v>511</v>
      </c>
      <c r="C41" s="35"/>
      <c r="D41" s="139"/>
    </row>
    <row r="42" spans="1:4" ht="13.5" thickBot="1">
      <c r="A42" s="181" t="s">
        <v>197</v>
      </c>
      <c r="B42" s="141" t="s">
        <v>512</v>
      </c>
      <c r="C42" s="143"/>
      <c r="D42" s="142"/>
    </row>
    <row r="43" spans="1:4" ht="13.5" thickTop="1">
      <c r="A43" s="353"/>
      <c r="B43" s="350"/>
      <c r="C43" s="351"/>
      <c r="D43" s="348"/>
    </row>
    <row r="44" spans="1:4" ht="12.75">
      <c r="A44" s="353"/>
      <c r="B44" s="19"/>
      <c r="C44" s="349"/>
      <c r="D44" s="349"/>
    </row>
    <row r="45" spans="1:4" ht="12.75">
      <c r="A45" s="353"/>
      <c r="B45" s="19"/>
      <c r="C45" s="349"/>
      <c r="D45" s="349"/>
    </row>
    <row r="46" spans="1:4" ht="12.75">
      <c r="A46" s="353"/>
      <c r="B46" s="19"/>
      <c r="C46" s="349"/>
      <c r="D46" s="349"/>
    </row>
    <row r="47" spans="1:4" ht="12.75">
      <c r="A47" s="353"/>
      <c r="B47" s="19"/>
      <c r="C47" s="349"/>
      <c r="D47" s="349"/>
    </row>
    <row r="48" spans="1:4" ht="12.75">
      <c r="A48" s="1"/>
      <c r="B48" s="19"/>
      <c r="C48" s="349"/>
      <c r="D48" s="349"/>
    </row>
    <row r="49" spans="1:4" ht="12.75">
      <c r="A49" s="1"/>
      <c r="B49" s="19"/>
      <c r="C49" s="349"/>
      <c r="D49" s="349"/>
    </row>
    <row r="50" spans="1:4" ht="12.75">
      <c r="A50" s="1"/>
      <c r="B50" s="19"/>
      <c r="C50" s="349"/>
      <c r="D50" s="349"/>
    </row>
    <row r="51" spans="1:4" ht="12.75">
      <c r="A51" s="1"/>
      <c r="B51" s="19"/>
      <c r="C51" s="349"/>
      <c r="D51" s="349"/>
    </row>
    <row r="52" spans="1:4" ht="12.75">
      <c r="A52" s="1"/>
      <c r="B52" s="19"/>
      <c r="C52" s="349"/>
      <c r="D52" s="349"/>
    </row>
    <row r="53" spans="1:4" ht="12.75">
      <c r="A53" s="1"/>
      <c r="B53" s="19"/>
      <c r="C53" s="349"/>
      <c r="D53" s="352"/>
    </row>
    <row r="54" spans="1:4" ht="12.75">
      <c r="A54" s="1"/>
      <c r="B54" s="19"/>
      <c r="C54" s="349"/>
      <c r="D54" s="349"/>
    </row>
    <row r="55" spans="1:4" ht="12.75">
      <c r="A55" s="353"/>
      <c r="B55" s="353"/>
      <c r="C55" s="349"/>
      <c r="D55" s="349"/>
    </row>
    <row r="56" spans="1:4" ht="12.75">
      <c r="A56" s="353"/>
      <c r="B56" s="353"/>
      <c r="C56" s="37"/>
      <c r="D56" s="37"/>
    </row>
    <row r="57" spans="1:4" ht="12.75">
      <c r="A57" s="353"/>
      <c r="B57" s="353"/>
      <c r="C57" s="37"/>
      <c r="D57" s="37"/>
    </row>
    <row r="58" spans="1:4" ht="12.75">
      <c r="A58" s="353"/>
      <c r="B58" s="353"/>
      <c r="C58" s="37"/>
      <c r="D58" s="357"/>
    </row>
    <row r="59" spans="1:4" ht="12.75">
      <c r="A59" s="1"/>
      <c r="B59" s="353"/>
      <c r="C59" s="17"/>
      <c r="D59" s="17"/>
    </row>
    <row r="60" spans="1:4" ht="12.75">
      <c r="A60" s="16"/>
      <c r="B60" s="22"/>
      <c r="C60" s="17"/>
      <c r="D60" s="17"/>
    </row>
    <row r="61" spans="1:4" ht="12.75">
      <c r="A61" s="16"/>
      <c r="B61" s="22"/>
      <c r="C61" s="17"/>
      <c r="D61" s="17"/>
    </row>
    <row r="62" spans="1:4" ht="15">
      <c r="A62" s="377" t="s">
        <v>198</v>
      </c>
      <c r="B62" s="377"/>
      <c r="C62" s="377"/>
      <c r="D62" s="377"/>
    </row>
    <row r="63" spans="1:2" ht="12.75">
      <c r="A63" s="1"/>
      <c r="B63" s="19"/>
    </row>
    <row r="64" spans="1:4" ht="12.75">
      <c r="A64" s="369" t="s">
        <v>186</v>
      </c>
      <c r="B64" s="370"/>
      <c r="C64" s="51" t="s">
        <v>41</v>
      </c>
      <c r="D64" s="51" t="s">
        <v>42</v>
      </c>
    </row>
    <row r="65" spans="1:4" ht="12.75">
      <c r="A65" s="371"/>
      <c r="B65" s="372"/>
      <c r="C65" s="93" t="s">
        <v>43</v>
      </c>
      <c r="D65" s="93" t="s">
        <v>44</v>
      </c>
    </row>
    <row r="66" spans="1:4" s="284" customFormat="1" ht="12.75">
      <c r="A66" s="80" t="s">
        <v>188</v>
      </c>
      <c r="B66" s="80" t="s">
        <v>187</v>
      </c>
      <c r="C66" s="32" t="s">
        <v>55</v>
      </c>
      <c r="D66" s="32" t="s">
        <v>55</v>
      </c>
    </row>
    <row r="67" spans="1:4" ht="13.5" thickBot="1">
      <c r="A67" s="15">
        <v>1</v>
      </c>
      <c r="B67" s="15">
        <v>2</v>
      </c>
      <c r="C67" s="144" t="s">
        <v>56</v>
      </c>
      <c r="D67" s="144" t="s">
        <v>57</v>
      </c>
    </row>
    <row r="68" spans="1:4" ht="13.5" thickTop="1">
      <c r="A68" s="145" t="s">
        <v>406</v>
      </c>
      <c r="B68" s="146" t="s">
        <v>1</v>
      </c>
      <c r="C68" s="61"/>
      <c r="D68" s="62"/>
    </row>
    <row r="69" spans="1:4" ht="12.75">
      <c r="A69" s="147" t="s">
        <v>407</v>
      </c>
      <c r="B69" s="148"/>
      <c r="C69" s="156"/>
      <c r="D69" s="94"/>
    </row>
    <row r="70" spans="1:4" ht="12.75">
      <c r="A70" s="147" t="s">
        <v>58</v>
      </c>
      <c r="B70" s="148" t="s">
        <v>470</v>
      </c>
      <c r="C70" s="24"/>
      <c r="D70" s="64"/>
    </row>
    <row r="71" spans="1:4" ht="12.75">
      <c r="A71" s="149" t="s">
        <v>408</v>
      </c>
      <c r="B71" s="150" t="s">
        <v>471</v>
      </c>
      <c r="C71" s="21"/>
      <c r="D71" s="67"/>
    </row>
    <row r="72" spans="1:4" ht="12.75">
      <c r="A72" s="147" t="s">
        <v>127</v>
      </c>
      <c r="B72" s="148"/>
      <c r="C72" s="24"/>
      <c r="D72" s="64"/>
    </row>
    <row r="73" spans="1:4" ht="12.75">
      <c r="A73" s="147" t="s">
        <v>128</v>
      </c>
      <c r="B73" s="148" t="s">
        <v>472</v>
      </c>
      <c r="C73" s="24"/>
      <c r="D73" s="64"/>
    </row>
    <row r="74" spans="1:4" ht="12.75">
      <c r="A74" s="149" t="s">
        <v>409</v>
      </c>
      <c r="B74" s="150" t="s">
        <v>473</v>
      </c>
      <c r="C74" s="21"/>
      <c r="D74" s="67"/>
    </row>
    <row r="75" spans="1:4" ht="12.75">
      <c r="A75" s="147" t="s">
        <v>199</v>
      </c>
      <c r="B75" s="148" t="s">
        <v>474</v>
      </c>
      <c r="C75" s="156" t="s">
        <v>410</v>
      </c>
      <c r="D75" s="94" t="s">
        <v>410</v>
      </c>
    </row>
    <row r="76" spans="1:4" ht="12.75">
      <c r="A76" s="151" t="s">
        <v>60</v>
      </c>
      <c r="B76" s="152"/>
      <c r="C76" s="25"/>
      <c r="D76" s="82"/>
    </row>
    <row r="77" spans="1:4" ht="12.75">
      <c r="A77" s="147" t="s">
        <v>61</v>
      </c>
      <c r="B77" s="148"/>
      <c r="C77" s="24"/>
      <c r="D77" s="64"/>
    </row>
    <row r="78" spans="1:4" ht="12.75">
      <c r="A78" s="147" t="s">
        <v>62</v>
      </c>
      <c r="B78" s="153">
        <v>260</v>
      </c>
      <c r="C78" s="24"/>
      <c r="D78" s="64"/>
    </row>
    <row r="79" spans="1:4" ht="13.5" thickBot="1">
      <c r="A79" s="154" t="s">
        <v>1</v>
      </c>
      <c r="B79" s="155"/>
      <c r="C79" s="91"/>
      <c r="D79" s="182"/>
    </row>
    <row r="80" ht="13.5" thickTop="1"/>
    <row r="82" spans="1:4" ht="12.75">
      <c r="A82" s="16" t="s">
        <v>34</v>
      </c>
      <c r="B82" s="17"/>
      <c r="C82" s="17"/>
      <c r="D82" s="17"/>
    </row>
    <row r="83" spans="1:4" ht="12.75">
      <c r="A83" s="16"/>
      <c r="B83" s="17"/>
      <c r="C83" s="17"/>
      <c r="D83" s="17"/>
    </row>
    <row r="84" spans="1:4" ht="12.75">
      <c r="A84" s="16"/>
      <c r="B84" s="17"/>
      <c r="C84" s="17"/>
      <c r="D84" s="17"/>
    </row>
    <row r="85" spans="1:4" ht="12.75">
      <c r="A85" s="16"/>
      <c r="B85" s="17"/>
      <c r="C85" s="17"/>
      <c r="D85" s="17"/>
    </row>
    <row r="86" spans="1:4" ht="12.75">
      <c r="A86" s="16" t="s">
        <v>573</v>
      </c>
      <c r="B86" s="17"/>
      <c r="C86" s="17" t="s">
        <v>1</v>
      </c>
      <c r="D86" s="17"/>
    </row>
  </sheetData>
  <sheetProtection/>
  <mergeCells count="5">
    <mergeCell ref="A64:B65"/>
    <mergeCell ref="B6:C6"/>
    <mergeCell ref="B5:C5"/>
    <mergeCell ref="A15:B15"/>
    <mergeCell ref="A62:D62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8"/>
  <sheetViews>
    <sheetView tabSelected="1" zoomScalePageLayoutView="0" workbookViewId="0" topLeftCell="A63">
      <selection activeCell="D74" sqref="D74"/>
    </sheetView>
  </sheetViews>
  <sheetFormatPr defaultColWidth="9.00390625" defaultRowHeight="12.75"/>
  <cols>
    <col min="1" max="1" width="52.75390625" style="0" customWidth="1"/>
    <col min="2" max="2" width="6.25390625" style="0" customWidth="1"/>
    <col min="3" max="3" width="18.50390625" style="0" customWidth="1"/>
    <col min="4" max="4" width="17.25390625" style="0" customWidth="1"/>
  </cols>
  <sheetData>
    <row r="1" ht="12.75">
      <c r="D1" s="5" t="s">
        <v>0</v>
      </c>
    </row>
    <row r="2" spans="1:4" ht="12.75">
      <c r="A2" s="1" t="s">
        <v>1</v>
      </c>
      <c r="B2" s="4" t="s">
        <v>165</v>
      </c>
      <c r="D2" s="4"/>
    </row>
    <row r="3" spans="2:4" ht="12.75">
      <c r="B3" s="4" t="s">
        <v>164</v>
      </c>
      <c r="D3" s="4"/>
    </row>
    <row r="4" spans="3:4" ht="12.75">
      <c r="C4" s="4"/>
      <c r="D4" s="4"/>
    </row>
    <row r="5" spans="1:4" ht="17.25">
      <c r="A5" s="18" t="s">
        <v>2</v>
      </c>
      <c r="C5" s="4"/>
      <c r="D5" s="4"/>
    </row>
    <row r="6" spans="1:4" ht="15">
      <c r="A6" s="7" t="s">
        <v>570</v>
      </c>
      <c r="C6" s="4"/>
      <c r="D6" s="4"/>
    </row>
    <row r="7" spans="1:4" ht="15">
      <c r="A7" s="7" t="s">
        <v>1</v>
      </c>
      <c r="C7" s="4"/>
      <c r="D7" s="80" t="s">
        <v>38</v>
      </c>
    </row>
    <row r="8" spans="1:4" ht="15">
      <c r="A8" s="6" t="s">
        <v>1</v>
      </c>
      <c r="B8" s="6" t="s">
        <v>3</v>
      </c>
      <c r="C8" s="6"/>
      <c r="D8" s="168" t="s">
        <v>166</v>
      </c>
    </row>
    <row r="9" spans="1:4" ht="15">
      <c r="A9" s="6" t="s">
        <v>399</v>
      </c>
      <c r="B9" s="6" t="s">
        <v>400</v>
      </c>
      <c r="C9" s="6"/>
      <c r="D9" s="10" t="s">
        <v>582</v>
      </c>
    </row>
    <row r="10" spans="1:4" ht="15">
      <c r="A10" s="6" t="s">
        <v>559</v>
      </c>
      <c r="B10" s="6"/>
      <c r="C10" s="158" t="s">
        <v>115</v>
      </c>
      <c r="D10" s="40">
        <v>892270</v>
      </c>
    </row>
    <row r="11" spans="1:4" ht="15">
      <c r="A11" s="6" t="s">
        <v>116</v>
      </c>
      <c r="B11" s="6"/>
      <c r="C11" s="158" t="s">
        <v>117</v>
      </c>
      <c r="D11" s="40">
        <v>1200000095</v>
      </c>
    </row>
    <row r="12" spans="1:4" ht="15">
      <c r="A12" s="6" t="s">
        <v>134</v>
      </c>
      <c r="B12" s="6"/>
      <c r="C12" s="158" t="s">
        <v>129</v>
      </c>
      <c r="D12" s="40" t="s">
        <v>135</v>
      </c>
    </row>
    <row r="13" spans="1:4" ht="15">
      <c r="A13" s="6" t="s">
        <v>5</v>
      </c>
      <c r="B13" s="6"/>
      <c r="C13" s="158" t="s">
        <v>114</v>
      </c>
      <c r="D13" s="11"/>
    </row>
    <row r="14" spans="1:4" ht="15">
      <c r="A14" s="6" t="s">
        <v>6</v>
      </c>
      <c r="B14" s="6"/>
      <c r="C14" s="158" t="s">
        <v>113</v>
      </c>
      <c r="D14" s="8" t="s">
        <v>565</v>
      </c>
    </row>
    <row r="15" spans="1:4" ht="15">
      <c r="A15" s="6" t="s">
        <v>111</v>
      </c>
      <c r="B15" s="6"/>
      <c r="C15" s="158" t="s">
        <v>112</v>
      </c>
      <c r="D15" s="10" t="s">
        <v>7</v>
      </c>
    </row>
    <row r="16" spans="1:4" ht="15">
      <c r="A16" s="6" t="s">
        <v>554</v>
      </c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 t="s">
        <v>8</v>
      </c>
      <c r="C18" s="6"/>
      <c r="D18" s="10"/>
    </row>
    <row r="19" spans="1:4" ht="15">
      <c r="A19" s="6"/>
      <c r="B19" s="6" t="s">
        <v>9</v>
      </c>
      <c r="C19" s="6"/>
      <c r="D19" s="10"/>
    </row>
    <row r="20" spans="1:4" ht="15">
      <c r="A20" s="6"/>
      <c r="B20" s="6" t="s">
        <v>10</v>
      </c>
      <c r="C20" s="6"/>
      <c r="D20" s="6"/>
    </row>
    <row r="21" spans="1:4" ht="12.75">
      <c r="A21" s="112" t="s">
        <v>11</v>
      </c>
      <c r="B21" s="112" t="s">
        <v>12</v>
      </c>
      <c r="C21" s="112" t="s">
        <v>13</v>
      </c>
      <c r="D21" s="112" t="s">
        <v>14</v>
      </c>
    </row>
    <row r="22" spans="1:4" ht="12.75">
      <c r="A22" s="32"/>
      <c r="B22" s="32" t="s">
        <v>167</v>
      </c>
      <c r="C22" s="32" t="s">
        <v>122</v>
      </c>
      <c r="D22" s="32" t="s">
        <v>16</v>
      </c>
    </row>
    <row r="23" spans="1:4" ht="13.5" thickBot="1">
      <c r="A23" s="113">
        <v>1</v>
      </c>
      <c r="B23" s="114">
        <v>2</v>
      </c>
      <c r="C23" s="114"/>
      <c r="D23" s="114"/>
    </row>
    <row r="24" spans="1:4" ht="13.5" thickTop="1">
      <c r="A24" s="115" t="s">
        <v>17</v>
      </c>
      <c r="B24" s="116"/>
      <c r="C24" s="117"/>
      <c r="D24" s="117"/>
    </row>
    <row r="25" spans="1:4" ht="12.75">
      <c r="A25" s="118" t="s">
        <v>138</v>
      </c>
      <c r="B25" s="119">
        <v>110</v>
      </c>
      <c r="C25" s="120"/>
      <c r="D25" s="120"/>
    </row>
    <row r="26" spans="1:4" ht="12.75">
      <c r="A26" s="118" t="s">
        <v>139</v>
      </c>
      <c r="B26" s="119">
        <v>120</v>
      </c>
      <c r="C26" s="120">
        <v>40977</v>
      </c>
      <c r="D26" s="120">
        <v>38850</v>
      </c>
    </row>
    <row r="27" spans="1:4" ht="12.75">
      <c r="A27" s="118" t="s">
        <v>101</v>
      </c>
      <c r="B27" s="119">
        <v>130</v>
      </c>
      <c r="C27" s="120">
        <v>13182</v>
      </c>
      <c r="D27" s="120">
        <f>82900-11854</f>
        <v>71046</v>
      </c>
    </row>
    <row r="28" spans="1:4" ht="12.75">
      <c r="A28" s="118" t="s">
        <v>156</v>
      </c>
      <c r="B28" s="119">
        <v>135</v>
      </c>
      <c r="C28" s="120"/>
      <c r="D28" s="120"/>
    </row>
    <row r="29" spans="1:4" ht="12.75">
      <c r="A29" s="118" t="s">
        <v>140</v>
      </c>
      <c r="B29" s="119">
        <v>140</v>
      </c>
      <c r="C29" s="120">
        <v>38</v>
      </c>
      <c r="D29" s="120">
        <v>36</v>
      </c>
    </row>
    <row r="30" spans="1:4" ht="12.75">
      <c r="A30" s="118" t="s">
        <v>157</v>
      </c>
      <c r="B30" s="119">
        <v>145</v>
      </c>
      <c r="C30" s="120"/>
      <c r="D30" s="120"/>
    </row>
    <row r="31" spans="1:4" ht="12.75">
      <c r="A31" s="140" t="s">
        <v>18</v>
      </c>
      <c r="B31" s="171">
        <v>150</v>
      </c>
      <c r="C31" s="172">
        <v>60</v>
      </c>
      <c r="D31" s="172">
        <v>78</v>
      </c>
    </row>
    <row r="32" spans="1:4" ht="12.75">
      <c r="A32" s="321" t="s">
        <v>19</v>
      </c>
      <c r="B32" s="173">
        <v>190</v>
      </c>
      <c r="C32" s="174">
        <f>SUM(C25:C31)</f>
        <v>54257</v>
      </c>
      <c r="D32" s="174">
        <f>SUM(D25:D31)</f>
        <v>110010</v>
      </c>
    </row>
    <row r="33" spans="1:4" ht="12.75">
      <c r="A33" s="137" t="s">
        <v>20</v>
      </c>
      <c r="B33" s="169"/>
      <c r="C33" s="170"/>
      <c r="D33" s="170"/>
    </row>
    <row r="34" spans="1:4" ht="12.75">
      <c r="A34" s="118" t="s">
        <v>21</v>
      </c>
      <c r="B34" s="119">
        <v>210</v>
      </c>
      <c r="C34" s="120">
        <f>C35+C36+C37+C38+C39+C40+C41</f>
        <v>53509</v>
      </c>
      <c r="D34" s="120">
        <f>D35+D36+D37+D38+D39+D40+D41</f>
        <v>44064</v>
      </c>
    </row>
    <row r="35" spans="1:4" ht="12.75">
      <c r="A35" s="118" t="s">
        <v>168</v>
      </c>
      <c r="B35" s="119">
        <v>211</v>
      </c>
      <c r="C35" s="120">
        <v>51476</v>
      </c>
      <c r="D35" s="120">
        <v>42767</v>
      </c>
    </row>
    <row r="36" spans="1:4" ht="12.75">
      <c r="A36" s="118" t="s">
        <v>158</v>
      </c>
      <c r="B36" s="119">
        <v>212</v>
      </c>
      <c r="C36" s="120"/>
      <c r="D36" s="120"/>
    </row>
    <row r="37" spans="1:4" ht="12.75">
      <c r="A37" s="118" t="s">
        <v>169</v>
      </c>
      <c r="B37" s="119">
        <v>213</v>
      </c>
      <c r="C37" s="120">
        <v>161</v>
      </c>
      <c r="D37" s="120">
        <v>86</v>
      </c>
    </row>
    <row r="38" spans="1:4" ht="12.75">
      <c r="A38" s="118" t="s">
        <v>170</v>
      </c>
      <c r="B38" s="119">
        <v>214</v>
      </c>
      <c r="C38" s="120">
        <v>1242</v>
      </c>
      <c r="D38" s="120">
        <v>645</v>
      </c>
    </row>
    <row r="39" spans="1:4" ht="12.75">
      <c r="A39" s="118" t="s">
        <v>159</v>
      </c>
      <c r="B39" s="119">
        <v>215</v>
      </c>
      <c r="C39" s="120"/>
      <c r="D39" s="120"/>
    </row>
    <row r="40" spans="1:4" ht="12.75">
      <c r="A40" s="118" t="s">
        <v>160</v>
      </c>
      <c r="B40" s="119">
        <v>216</v>
      </c>
      <c r="C40" s="120">
        <v>630</v>
      </c>
      <c r="D40" s="120">
        <v>566</v>
      </c>
    </row>
    <row r="41" spans="1:4" ht="12.75">
      <c r="A41" s="118" t="s">
        <v>161</v>
      </c>
      <c r="B41" s="119">
        <v>217</v>
      </c>
      <c r="C41" s="120"/>
      <c r="D41" s="120"/>
    </row>
    <row r="42" spans="1:4" ht="12.75">
      <c r="A42" s="118" t="s">
        <v>171</v>
      </c>
      <c r="B42" s="119">
        <v>220</v>
      </c>
      <c r="C42" s="120">
        <v>939</v>
      </c>
      <c r="D42" s="120">
        <f>313+11854</f>
        <v>12167</v>
      </c>
    </row>
    <row r="43" spans="1:4" ht="12.75">
      <c r="A43" s="118" t="s">
        <v>118</v>
      </c>
      <c r="B43" s="119">
        <v>230</v>
      </c>
      <c r="C43" s="120"/>
      <c r="D43" s="120">
        <v>40</v>
      </c>
    </row>
    <row r="44" spans="1:4" ht="12.75">
      <c r="A44" s="118" t="s">
        <v>172</v>
      </c>
      <c r="B44" s="119">
        <v>231</v>
      </c>
      <c r="C44" s="120"/>
      <c r="D44" s="120">
        <v>40</v>
      </c>
    </row>
    <row r="45" spans="1:4" ht="12.75">
      <c r="A45" s="118" t="s">
        <v>22</v>
      </c>
      <c r="B45" s="119">
        <v>240</v>
      </c>
      <c r="C45" s="120">
        <f>51838-4117-7446</f>
        <v>40275</v>
      </c>
      <c r="D45" s="120">
        <f>56139-9174-10125</f>
        <v>36840</v>
      </c>
    </row>
    <row r="46" spans="1:4" ht="12.75">
      <c r="A46" s="118" t="s">
        <v>173</v>
      </c>
      <c r="B46" s="119">
        <v>241</v>
      </c>
      <c r="C46" s="120">
        <f>20922-4117</f>
        <v>16805</v>
      </c>
      <c r="D46" s="120">
        <f>21485-9174</f>
        <v>12311</v>
      </c>
    </row>
    <row r="47" spans="1:4" ht="12.75">
      <c r="A47" s="118" t="s">
        <v>141</v>
      </c>
      <c r="B47" s="119">
        <v>250</v>
      </c>
      <c r="C47" s="120">
        <v>151</v>
      </c>
      <c r="D47" s="120">
        <v>1</v>
      </c>
    </row>
    <row r="48" spans="1:4" ht="12.75">
      <c r="A48" s="118" t="s">
        <v>23</v>
      </c>
      <c r="B48" s="119">
        <v>260</v>
      </c>
      <c r="C48" s="120">
        <v>56534</v>
      </c>
      <c r="D48" s="120">
        <v>59215</v>
      </c>
    </row>
    <row r="49" spans="1:4" ht="12.75">
      <c r="A49" s="140" t="s">
        <v>24</v>
      </c>
      <c r="B49" s="171">
        <v>270</v>
      </c>
      <c r="C49" s="172">
        <v>48</v>
      </c>
      <c r="D49" s="172">
        <v>44</v>
      </c>
    </row>
    <row r="50" spans="1:4" ht="12.75">
      <c r="A50" s="323" t="s">
        <v>25</v>
      </c>
      <c r="B50" s="173">
        <v>290</v>
      </c>
      <c r="C50" s="174">
        <f>C34+C42+C43+C45+C47+C48+C49</f>
        <v>151456</v>
      </c>
      <c r="D50" s="174">
        <f>D34+D42+D43+D45+D47+D48+D49</f>
        <v>152371</v>
      </c>
    </row>
    <row r="51" spans="1:4" ht="13.5" thickBot="1">
      <c r="A51" s="322" t="s">
        <v>174</v>
      </c>
      <c r="B51" s="123">
        <v>300</v>
      </c>
      <c r="C51" s="175">
        <f>C32+C50</f>
        <v>205713</v>
      </c>
      <c r="D51" s="175">
        <f>D32+D50</f>
        <v>262381</v>
      </c>
    </row>
    <row r="52" spans="1:4" ht="13.5" thickTop="1">
      <c r="A52" s="354"/>
      <c r="B52" s="355"/>
      <c r="C52" s="356"/>
      <c r="D52" s="356"/>
    </row>
    <row r="53" spans="1:4" ht="12.75">
      <c r="A53" s="17"/>
      <c r="B53" s="354"/>
      <c r="C53" s="356"/>
      <c r="D53" s="356"/>
    </row>
    <row r="54" spans="1:4" ht="12.75">
      <c r="A54" s="354"/>
      <c r="B54" s="355"/>
      <c r="C54" s="356"/>
      <c r="D54" s="356"/>
    </row>
    <row r="55" spans="1:4" ht="12.75">
      <c r="A55" s="354"/>
      <c r="B55" s="355"/>
      <c r="C55" s="356"/>
      <c r="D55" s="356"/>
    </row>
    <row r="56" spans="1:4" ht="12.75">
      <c r="A56" s="354"/>
      <c r="B56" s="355"/>
      <c r="C56" s="356"/>
      <c r="D56" s="356"/>
    </row>
    <row r="57" spans="1:4" ht="12.75">
      <c r="A57" s="354"/>
      <c r="B57" s="355"/>
      <c r="C57" s="356"/>
      <c r="D57" s="356"/>
    </row>
    <row r="58" spans="1:4" ht="12.75">
      <c r="A58" s="354"/>
      <c r="B58" s="355"/>
      <c r="C58" s="356"/>
      <c r="D58" s="356"/>
    </row>
    <row r="59" spans="1:4" ht="12.75">
      <c r="A59" s="354"/>
      <c r="B59" s="355"/>
      <c r="C59" s="356"/>
      <c r="D59" s="356"/>
    </row>
    <row r="60" spans="1:4" ht="12.75">
      <c r="A60" s="354"/>
      <c r="B60" s="355"/>
      <c r="C60" s="356"/>
      <c r="D60" s="356"/>
    </row>
    <row r="61" spans="1:4" ht="12.75">
      <c r="A61" s="354"/>
      <c r="B61" s="355"/>
      <c r="C61" s="356"/>
      <c r="D61" s="356"/>
    </row>
    <row r="62" spans="1:4" ht="12.75">
      <c r="A62" s="354"/>
      <c r="B62" s="355"/>
      <c r="C62" s="356"/>
      <c r="D62" s="356"/>
    </row>
    <row r="63" spans="1:4" ht="13.5" thickBot="1">
      <c r="A63" s="354"/>
      <c r="B63" s="355"/>
      <c r="C63" s="356"/>
      <c r="D63" s="356"/>
    </row>
    <row r="64" spans="1:4" ht="13.5" thickTop="1">
      <c r="A64" s="26" t="s">
        <v>26</v>
      </c>
      <c r="B64" s="26" t="s">
        <v>12</v>
      </c>
      <c r="C64" s="26" t="s">
        <v>13</v>
      </c>
      <c r="D64" s="33" t="s">
        <v>14</v>
      </c>
    </row>
    <row r="65" spans="1:4" ht="13.5" thickBot="1">
      <c r="A65" s="27"/>
      <c r="B65" s="27" t="s">
        <v>167</v>
      </c>
      <c r="C65" s="27" t="s">
        <v>122</v>
      </c>
      <c r="D65" s="34" t="s">
        <v>16</v>
      </c>
    </row>
    <row r="66" spans="1:4" ht="14.25" thickBot="1" thickTop="1">
      <c r="A66" s="29">
        <v>1</v>
      </c>
      <c r="B66" s="26">
        <v>2</v>
      </c>
      <c r="C66" s="26">
        <v>3</v>
      </c>
      <c r="D66" s="33">
        <v>4</v>
      </c>
    </row>
    <row r="67" spans="1:4" ht="13.5" thickTop="1">
      <c r="A67" s="115" t="s">
        <v>27</v>
      </c>
      <c r="B67" s="116"/>
      <c r="C67" s="124"/>
      <c r="D67" s="125"/>
    </row>
    <row r="68" spans="1:4" ht="12.75">
      <c r="A68" s="118" t="s">
        <v>142</v>
      </c>
      <c r="B68" s="119">
        <v>410</v>
      </c>
      <c r="C68" s="120">
        <v>151</v>
      </c>
      <c r="D68" s="120">
        <v>151</v>
      </c>
    </row>
    <row r="69" spans="1:4" ht="12.75">
      <c r="A69" s="118" t="s">
        <v>162</v>
      </c>
      <c r="B69" s="119">
        <v>411</v>
      </c>
      <c r="C69" s="167"/>
      <c r="D69" s="167"/>
    </row>
    <row r="70" spans="1:4" ht="12.75">
      <c r="A70" s="118" t="s">
        <v>73</v>
      </c>
      <c r="B70" s="119">
        <v>420</v>
      </c>
      <c r="C70" s="120">
        <v>31841</v>
      </c>
      <c r="D70" s="120">
        <v>31486</v>
      </c>
    </row>
    <row r="71" spans="1:4" ht="12.75">
      <c r="A71" s="118" t="s">
        <v>143</v>
      </c>
      <c r="B71" s="119">
        <v>430</v>
      </c>
      <c r="C71" s="120">
        <v>22</v>
      </c>
      <c r="D71" s="120">
        <v>22</v>
      </c>
    </row>
    <row r="72" spans="1:4" ht="12.75">
      <c r="A72" s="118" t="s">
        <v>119</v>
      </c>
      <c r="B72" s="119">
        <v>431</v>
      </c>
      <c r="C72" s="120">
        <v>22</v>
      </c>
      <c r="D72" s="120">
        <v>22</v>
      </c>
    </row>
    <row r="73" spans="1:4" ht="12.75">
      <c r="A73" s="118" t="s">
        <v>401</v>
      </c>
      <c r="B73" s="119">
        <v>432</v>
      </c>
      <c r="C73" s="120"/>
      <c r="D73" s="120"/>
    </row>
    <row r="74" spans="1:4" ht="12.75">
      <c r="A74" s="345" t="s">
        <v>562</v>
      </c>
      <c r="B74" s="346">
        <v>470</v>
      </c>
      <c r="C74" s="347">
        <f>3439+1401-77</f>
        <v>4763</v>
      </c>
      <c r="D74" s="347">
        <f>4763-1572</f>
        <v>3191</v>
      </c>
    </row>
    <row r="75" spans="1:4" ht="12.75">
      <c r="A75" s="159" t="s">
        <v>28</v>
      </c>
      <c r="B75" s="173">
        <v>490</v>
      </c>
      <c r="C75" s="174">
        <f>SUM(C68:C74)-C72</f>
        <v>36777</v>
      </c>
      <c r="D75" s="174">
        <f>SUM(D68:D74)-D72</f>
        <v>34850</v>
      </c>
    </row>
    <row r="76" spans="1:4" ht="12.75">
      <c r="A76" s="127" t="s">
        <v>29</v>
      </c>
      <c r="B76" s="169"/>
      <c r="C76" s="170"/>
      <c r="D76" s="170"/>
    </row>
    <row r="77" spans="1:4" ht="12.75">
      <c r="A77" s="118" t="s">
        <v>144</v>
      </c>
      <c r="B77" s="119">
        <v>510</v>
      </c>
      <c r="C77" s="120">
        <f>10000+140</f>
        <v>10140</v>
      </c>
      <c r="D77" s="120">
        <v>12039</v>
      </c>
    </row>
    <row r="78" spans="1:4" ht="12.75">
      <c r="A78" s="118" t="s">
        <v>175</v>
      </c>
      <c r="B78" s="119">
        <v>515</v>
      </c>
      <c r="C78" s="120">
        <f>1137-5</f>
        <v>1132</v>
      </c>
      <c r="D78" s="120">
        <f>C78+463</f>
        <v>1595</v>
      </c>
    </row>
    <row r="79" spans="1:4" ht="12.75">
      <c r="A79" s="118" t="s">
        <v>30</v>
      </c>
      <c r="B79" s="119">
        <v>520</v>
      </c>
      <c r="C79" s="120"/>
      <c r="D79" s="120"/>
    </row>
    <row r="80" spans="1:4" ht="12.75">
      <c r="A80" s="122" t="s">
        <v>31</v>
      </c>
      <c r="B80" s="119">
        <v>590</v>
      </c>
      <c r="C80" s="126">
        <f>SUM(C77:C79)</f>
        <v>11272</v>
      </c>
      <c r="D80" s="126">
        <f>SUM(D77:D79)</f>
        <v>13634</v>
      </c>
    </row>
    <row r="81" spans="1:4" ht="12.75">
      <c r="A81" s="127" t="s">
        <v>120</v>
      </c>
      <c r="B81" s="119"/>
      <c r="C81" s="120"/>
      <c r="D81" s="120"/>
    </row>
    <row r="82" spans="1:4" ht="12.75">
      <c r="A82" s="118" t="s">
        <v>144</v>
      </c>
      <c r="B82" s="119">
        <v>610</v>
      </c>
      <c r="C82" s="120">
        <v>167</v>
      </c>
      <c r="D82" s="120">
        <v>167</v>
      </c>
    </row>
    <row r="83" spans="1:4" ht="12.75">
      <c r="A83" s="118" t="s">
        <v>32</v>
      </c>
      <c r="B83" s="119">
        <v>620</v>
      </c>
      <c r="C83" s="120">
        <f>C84+C85+C86+C87+C88</f>
        <v>153279</v>
      </c>
      <c r="D83" s="120">
        <f>D84+D85+D86+D87+D88</f>
        <v>143615</v>
      </c>
    </row>
    <row r="84" spans="1:4" ht="12.75">
      <c r="A84" s="118" t="s">
        <v>145</v>
      </c>
      <c r="B84" s="119">
        <v>621</v>
      </c>
      <c r="C84" s="120">
        <v>68718</v>
      </c>
      <c r="D84" s="120">
        <f>95624-9175</f>
        <v>86449</v>
      </c>
    </row>
    <row r="85" spans="1:4" ht="12.75">
      <c r="A85" s="118" t="s">
        <v>402</v>
      </c>
      <c r="B85" s="119">
        <v>622</v>
      </c>
      <c r="C85" s="120">
        <v>2272</v>
      </c>
      <c r="D85" s="120">
        <v>3338</v>
      </c>
    </row>
    <row r="86" spans="1:4" ht="12.75">
      <c r="A86" s="118" t="s">
        <v>176</v>
      </c>
      <c r="B86" s="119">
        <v>623</v>
      </c>
      <c r="C86" s="120">
        <v>2565</v>
      </c>
      <c r="D86" s="120">
        <v>1062</v>
      </c>
    </row>
    <row r="87" spans="1:4" ht="12.75">
      <c r="A87" s="118" t="s">
        <v>177</v>
      </c>
      <c r="B87" s="119">
        <v>624</v>
      </c>
      <c r="C87" s="120">
        <f>11089+77</f>
        <v>11166</v>
      </c>
      <c r="D87" s="120">
        <f>8854-416</f>
        <v>8438</v>
      </c>
    </row>
    <row r="88" spans="1:4" ht="12.75">
      <c r="A88" s="118" t="s">
        <v>178</v>
      </c>
      <c r="B88" s="119">
        <v>625</v>
      </c>
      <c r="C88" s="120">
        <f>72675-4117</f>
        <v>68558</v>
      </c>
      <c r="D88" s="120">
        <f>44328</f>
        <v>44328</v>
      </c>
    </row>
    <row r="89" spans="1:4" ht="12.75">
      <c r="A89" s="118" t="s">
        <v>403</v>
      </c>
      <c r="B89" s="119">
        <v>630</v>
      </c>
      <c r="C89" s="120"/>
      <c r="D89" s="120"/>
    </row>
    <row r="90" spans="1:4" ht="12.75">
      <c r="A90" s="118" t="s">
        <v>146</v>
      </c>
      <c r="B90" s="119">
        <v>640</v>
      </c>
      <c r="C90" s="120"/>
      <c r="D90" s="120"/>
    </row>
    <row r="91" spans="1:4" ht="12.75">
      <c r="A91" s="118" t="s">
        <v>147</v>
      </c>
      <c r="B91" s="119">
        <v>650</v>
      </c>
      <c r="C91" s="120"/>
      <c r="D91" s="120"/>
    </row>
    <row r="92" spans="1:4" ht="12.75">
      <c r="A92" s="140" t="s">
        <v>33</v>
      </c>
      <c r="B92" s="171">
        <v>660</v>
      </c>
      <c r="C92" s="172">
        <v>4218</v>
      </c>
      <c r="D92" s="172">
        <v>70115</v>
      </c>
    </row>
    <row r="93" spans="1:4" ht="12.75">
      <c r="A93" s="159" t="s">
        <v>121</v>
      </c>
      <c r="B93" s="173">
        <v>690</v>
      </c>
      <c r="C93" s="176">
        <f>C82+C83+C89+C90+C91+C92</f>
        <v>157664</v>
      </c>
      <c r="D93" s="176">
        <f>D82+D83+D89+D90+D91+D92</f>
        <v>213897</v>
      </c>
    </row>
    <row r="94" spans="1:4" ht="13.5" thickBot="1">
      <c r="A94" s="177" t="s">
        <v>179</v>
      </c>
      <c r="B94" s="123">
        <v>700</v>
      </c>
      <c r="C94" s="128">
        <f>C80+C93+C75</f>
        <v>205713</v>
      </c>
      <c r="D94" s="128">
        <f>D80+D93+D75</f>
        <v>262381</v>
      </c>
    </row>
    <row r="95" spans="1:4" ht="13.5" thickTop="1">
      <c r="A95" s="14"/>
      <c r="B95" s="12"/>
      <c r="C95" s="30"/>
      <c r="D95" s="12"/>
    </row>
    <row r="96" spans="1:4" ht="12.75">
      <c r="A96" s="178" t="s">
        <v>182</v>
      </c>
      <c r="B96" s="112" t="s">
        <v>12</v>
      </c>
      <c r="C96" s="112" t="s">
        <v>13</v>
      </c>
      <c r="D96" s="112" t="s">
        <v>14</v>
      </c>
    </row>
    <row r="97" spans="1:4" ht="12.75">
      <c r="A97" s="179" t="s">
        <v>183</v>
      </c>
      <c r="B97" s="32" t="s">
        <v>15</v>
      </c>
      <c r="C97" s="32" t="s">
        <v>122</v>
      </c>
      <c r="D97" s="32" t="s">
        <v>16</v>
      </c>
    </row>
    <row r="98" spans="1:4" ht="13.5" thickBot="1">
      <c r="A98" s="32">
        <v>1</v>
      </c>
      <c r="B98" s="28">
        <v>2</v>
      </c>
      <c r="C98" s="28">
        <v>3</v>
      </c>
      <c r="D98" s="28">
        <v>4</v>
      </c>
    </row>
    <row r="99" spans="1:4" ht="13.5" thickTop="1">
      <c r="A99" s="129" t="s">
        <v>148</v>
      </c>
      <c r="B99" s="130">
        <v>910</v>
      </c>
      <c r="C99" s="26">
        <v>305</v>
      </c>
      <c r="D99" s="131">
        <v>305</v>
      </c>
    </row>
    <row r="100" spans="1:4" ht="12.75">
      <c r="A100" s="118" t="s">
        <v>180</v>
      </c>
      <c r="B100" s="119">
        <v>911</v>
      </c>
      <c r="C100" s="31"/>
      <c r="D100" s="126"/>
    </row>
    <row r="101" spans="1:4" ht="12.75">
      <c r="A101" s="118" t="s">
        <v>155</v>
      </c>
      <c r="B101" s="119">
        <v>920</v>
      </c>
      <c r="C101" s="31"/>
      <c r="D101" s="126"/>
    </row>
    <row r="102" spans="1:4" ht="12.75">
      <c r="A102" s="118" t="s">
        <v>149</v>
      </c>
      <c r="B102" s="119">
        <v>930</v>
      </c>
      <c r="C102" s="31"/>
      <c r="D102" s="126"/>
    </row>
    <row r="103" spans="1:4" ht="12.75">
      <c r="A103" s="118" t="s">
        <v>150</v>
      </c>
      <c r="B103" s="119">
        <v>940</v>
      </c>
      <c r="C103" s="31"/>
      <c r="D103" s="126">
        <v>35</v>
      </c>
    </row>
    <row r="104" spans="1:4" ht="12.75">
      <c r="A104" s="118" t="s">
        <v>151</v>
      </c>
      <c r="B104" s="119">
        <v>950</v>
      </c>
      <c r="C104" s="31"/>
      <c r="D104" s="126"/>
    </row>
    <row r="105" spans="1:4" ht="12.75">
      <c r="A105" s="118" t="s">
        <v>152</v>
      </c>
      <c r="B105" s="119">
        <v>960</v>
      </c>
      <c r="C105" s="31"/>
      <c r="D105" s="126"/>
    </row>
    <row r="106" spans="1:4" ht="12.75">
      <c r="A106" s="118" t="s">
        <v>153</v>
      </c>
      <c r="B106" s="119">
        <v>970</v>
      </c>
      <c r="C106" s="31">
        <v>640</v>
      </c>
      <c r="D106" s="126">
        <v>469</v>
      </c>
    </row>
    <row r="107" spans="1:4" ht="12.75">
      <c r="A107" s="118" t="s">
        <v>154</v>
      </c>
      <c r="B107" s="119">
        <v>980</v>
      </c>
      <c r="C107" s="31"/>
      <c r="D107" s="126"/>
    </row>
    <row r="108" spans="1:4" ht="12.75">
      <c r="A108" s="118" t="s">
        <v>181</v>
      </c>
      <c r="B108" s="119">
        <v>990</v>
      </c>
      <c r="C108" s="31"/>
      <c r="D108" s="126"/>
    </row>
    <row r="109" spans="1:4" ht="12.75">
      <c r="A109" s="118"/>
      <c r="B109" s="119"/>
      <c r="C109" s="31"/>
      <c r="D109" s="126"/>
    </row>
    <row r="110" spans="1:4" ht="13.5" thickBot="1">
      <c r="A110" s="132"/>
      <c r="B110" s="123"/>
      <c r="C110" s="27"/>
      <c r="D110" s="128"/>
    </row>
    <row r="111" spans="1:4" ht="13.5" thickTop="1">
      <c r="A111" s="16"/>
      <c r="B111" s="17"/>
      <c r="C111" s="17"/>
      <c r="D111" s="17"/>
    </row>
    <row r="112" spans="1:4" ht="12.75">
      <c r="A112" s="16" t="s">
        <v>34</v>
      </c>
      <c r="B112" s="17"/>
      <c r="C112" s="17"/>
      <c r="D112" s="17"/>
    </row>
    <row r="113" spans="1:4" ht="12.75">
      <c r="A113" s="16"/>
      <c r="B113" s="17"/>
      <c r="C113" s="17"/>
      <c r="D113" s="17"/>
    </row>
    <row r="114" spans="1:4" ht="12.75">
      <c r="A114" s="16"/>
      <c r="B114" s="17"/>
      <c r="C114" s="17"/>
      <c r="D114" s="17"/>
    </row>
    <row r="115" spans="1:4" ht="12.75">
      <c r="A115" s="16" t="s">
        <v>578</v>
      </c>
      <c r="B115" s="17"/>
      <c r="C115" s="17" t="s">
        <v>35</v>
      </c>
      <c r="D115" s="17"/>
    </row>
    <row r="116" spans="1:4" ht="12.75">
      <c r="A116" s="16"/>
      <c r="B116" s="17"/>
      <c r="C116" s="17" t="s">
        <v>36</v>
      </c>
      <c r="D116" s="17"/>
    </row>
    <row r="117" spans="1:4" ht="12.75">
      <c r="A117" s="16"/>
      <c r="B117" s="17"/>
      <c r="C117" s="17" t="s">
        <v>560</v>
      </c>
      <c r="D117" s="17"/>
    </row>
    <row r="118" spans="1:4" ht="12.75">
      <c r="A118" s="16"/>
      <c r="B118" s="17"/>
      <c r="C118" s="17"/>
      <c r="D118" s="17"/>
    </row>
    <row r="119" spans="1:4" ht="12.75">
      <c r="A119" s="16"/>
      <c r="B119" s="17"/>
      <c r="C119" s="17"/>
      <c r="D119" s="17"/>
    </row>
    <row r="120" spans="1:4" ht="12.75">
      <c r="A120" s="16"/>
      <c r="B120" s="17"/>
      <c r="C120" s="17"/>
      <c r="D120" s="17"/>
    </row>
    <row r="121" spans="1:4" ht="12.75">
      <c r="A121" s="16"/>
      <c r="B121" s="17"/>
      <c r="C121" s="17"/>
      <c r="D121" s="17"/>
    </row>
    <row r="122" spans="1:4" ht="12.75">
      <c r="A122" s="16"/>
      <c r="B122" s="17"/>
      <c r="C122" s="17"/>
      <c r="D122" s="17"/>
    </row>
    <row r="123" spans="1:4" ht="12.75">
      <c r="A123" s="16"/>
      <c r="B123" s="17"/>
      <c r="C123" s="17"/>
      <c r="D123" s="17"/>
    </row>
    <row r="124" spans="1:4" ht="12.75">
      <c r="A124" s="16"/>
      <c r="B124" s="17"/>
      <c r="C124" s="17"/>
      <c r="D124" s="17"/>
    </row>
    <row r="125" spans="1:4" ht="15">
      <c r="A125" s="7" t="s">
        <v>37</v>
      </c>
      <c r="C125" s="4"/>
      <c r="D125" s="4"/>
    </row>
    <row r="126" spans="1:4" ht="15">
      <c r="A126" s="7" t="s">
        <v>1</v>
      </c>
      <c r="C126" s="4"/>
      <c r="D126" s="80" t="s">
        <v>38</v>
      </c>
    </row>
    <row r="127" spans="1:4" ht="15">
      <c r="A127" s="7" t="s">
        <v>571</v>
      </c>
      <c r="B127" s="373" t="s">
        <v>39</v>
      </c>
      <c r="C127" s="374"/>
      <c r="D127" s="168" t="s">
        <v>184</v>
      </c>
    </row>
    <row r="128" spans="2:4" ht="15">
      <c r="B128" s="373" t="s">
        <v>123</v>
      </c>
      <c r="C128" s="374"/>
      <c r="D128" s="10" t="s">
        <v>581</v>
      </c>
    </row>
    <row r="129" spans="1:4" ht="15">
      <c r="A129" s="6" t="s">
        <v>555</v>
      </c>
      <c r="B129" s="6"/>
      <c r="C129" s="157" t="s">
        <v>4</v>
      </c>
      <c r="D129" s="40">
        <v>892270</v>
      </c>
    </row>
    <row r="130" spans="1:4" ht="15">
      <c r="A130" s="6" t="s">
        <v>124</v>
      </c>
      <c r="B130" s="6"/>
      <c r="C130" s="157" t="s">
        <v>117</v>
      </c>
      <c r="D130" s="165">
        <v>1200000095</v>
      </c>
    </row>
    <row r="131" spans="1:4" ht="15">
      <c r="A131" s="6" t="s">
        <v>507</v>
      </c>
      <c r="B131" s="6"/>
      <c r="C131" s="157" t="s">
        <v>130</v>
      </c>
      <c r="D131" s="40" t="s">
        <v>135</v>
      </c>
    </row>
    <row r="132" spans="1:4" ht="15">
      <c r="A132" s="6" t="s">
        <v>5</v>
      </c>
      <c r="B132" s="6"/>
      <c r="C132" s="157" t="s">
        <v>131</v>
      </c>
      <c r="D132" s="166"/>
    </row>
    <row r="133" spans="1:4" ht="15">
      <c r="A133" s="6" t="s">
        <v>6</v>
      </c>
      <c r="B133" s="6"/>
      <c r="C133" s="157" t="s">
        <v>132</v>
      </c>
      <c r="D133" s="8" t="s">
        <v>565</v>
      </c>
    </row>
    <row r="134" spans="1:4" ht="15">
      <c r="A134" s="6" t="s">
        <v>125</v>
      </c>
      <c r="B134" s="6"/>
      <c r="C134" s="6"/>
      <c r="D134" s="10" t="s">
        <v>40</v>
      </c>
    </row>
    <row r="135" spans="1:4" ht="15">
      <c r="A135" s="13"/>
      <c r="B135" s="12"/>
      <c r="C135" s="6"/>
      <c r="D135" s="6"/>
    </row>
    <row r="136" spans="1:4" ht="15">
      <c r="A136" s="13"/>
      <c r="B136" s="12"/>
      <c r="C136" s="6"/>
      <c r="D136" s="6"/>
    </row>
    <row r="137" spans="1:4" ht="12.75">
      <c r="A137" s="375" t="s">
        <v>186</v>
      </c>
      <c r="B137" s="376"/>
      <c r="C137" s="51" t="s">
        <v>41</v>
      </c>
      <c r="D137" s="51" t="s">
        <v>42</v>
      </c>
    </row>
    <row r="138" spans="1:4" ht="12.75">
      <c r="A138" s="93" t="s">
        <v>188</v>
      </c>
      <c r="B138" s="93" t="s">
        <v>187</v>
      </c>
      <c r="C138" s="93" t="s">
        <v>43</v>
      </c>
      <c r="D138" s="93" t="s">
        <v>44</v>
      </c>
    </row>
    <row r="139" spans="1:4" ht="13.5" thickBot="1">
      <c r="A139" s="108">
        <v>1</v>
      </c>
      <c r="B139" s="15">
        <v>2</v>
      </c>
      <c r="C139" s="15">
        <v>3</v>
      </c>
      <c r="D139" s="15">
        <v>4</v>
      </c>
    </row>
    <row r="140" spans="1:4" ht="13.5" thickTop="1">
      <c r="A140" s="282" t="s">
        <v>192</v>
      </c>
      <c r="B140" s="283"/>
      <c r="C140" s="26"/>
      <c r="D140" s="131"/>
    </row>
    <row r="141" spans="1:4" s="239" customFormat="1" ht="39">
      <c r="A141" s="324" t="s">
        <v>404</v>
      </c>
      <c r="B141" s="281" t="s">
        <v>440</v>
      </c>
      <c r="C141" s="325">
        <v>310135</v>
      </c>
      <c r="D141" s="325">
        <v>204581</v>
      </c>
    </row>
    <row r="142" spans="1:4" s="239" customFormat="1" ht="13.5" customHeight="1">
      <c r="A142" s="278" t="s">
        <v>405</v>
      </c>
      <c r="B142" s="279" t="s">
        <v>441</v>
      </c>
      <c r="C142" s="280">
        <v>297039</v>
      </c>
      <c r="D142" s="280">
        <v>199036</v>
      </c>
    </row>
    <row r="143" spans="1:4" ht="12.75">
      <c r="A143" s="118" t="s">
        <v>45</v>
      </c>
      <c r="B143" s="121" t="s">
        <v>442</v>
      </c>
      <c r="C143" s="31">
        <f>C141-C142</f>
        <v>13096</v>
      </c>
      <c r="D143" s="31">
        <f>D141-D142</f>
        <v>5545</v>
      </c>
    </row>
    <row r="144" spans="1:4" ht="12.75">
      <c r="A144" s="118" t="s">
        <v>46</v>
      </c>
      <c r="B144" s="121" t="s">
        <v>443</v>
      </c>
      <c r="C144" s="31">
        <v>104</v>
      </c>
      <c r="D144" s="31">
        <v>172</v>
      </c>
    </row>
    <row r="145" spans="1:4" ht="12.75">
      <c r="A145" s="118" t="s">
        <v>47</v>
      </c>
      <c r="B145" s="121" t="s">
        <v>444</v>
      </c>
      <c r="C145" s="31" t="s">
        <v>185</v>
      </c>
      <c r="D145" s="31" t="s">
        <v>185</v>
      </c>
    </row>
    <row r="146" spans="1:4" ht="12.75">
      <c r="A146" s="118" t="s">
        <v>189</v>
      </c>
      <c r="B146" s="121" t="s">
        <v>445</v>
      </c>
      <c r="C146" s="31">
        <f>C143-C144</f>
        <v>12992</v>
      </c>
      <c r="D146" s="31">
        <f>D143-D144</f>
        <v>5373</v>
      </c>
    </row>
    <row r="147" spans="1:4" ht="12.75">
      <c r="A147" s="180" t="s">
        <v>191</v>
      </c>
      <c r="B147" s="133"/>
      <c r="C147" s="36"/>
      <c r="D147" s="36"/>
    </row>
    <row r="148" spans="1:4" ht="12.75">
      <c r="A148" s="137" t="s">
        <v>48</v>
      </c>
      <c r="B148" s="138" t="s">
        <v>446</v>
      </c>
      <c r="C148" s="35">
        <v>620</v>
      </c>
      <c r="D148" s="35">
        <v>697</v>
      </c>
    </row>
    <row r="149" spans="1:4" ht="12.75">
      <c r="A149" s="118" t="s">
        <v>49</v>
      </c>
      <c r="B149" s="121" t="s">
        <v>447</v>
      </c>
      <c r="C149" s="31">
        <v>1387</v>
      </c>
      <c r="D149" s="31">
        <v>123</v>
      </c>
    </row>
    <row r="150" spans="1:4" ht="12.75">
      <c r="A150" s="118" t="s">
        <v>126</v>
      </c>
      <c r="B150" s="121" t="s">
        <v>448</v>
      </c>
      <c r="C150" s="31">
        <v>399</v>
      </c>
      <c r="D150" s="31">
        <v>225</v>
      </c>
    </row>
    <row r="151" spans="1:4" ht="12.75">
      <c r="A151" s="118" t="s">
        <v>574</v>
      </c>
      <c r="B151" s="121" t="s">
        <v>449</v>
      </c>
      <c r="C151" s="31">
        <f>13071-4613-1800</f>
        <v>6658</v>
      </c>
      <c r="D151" s="31">
        <f>4982+1507</f>
        <v>6489</v>
      </c>
    </row>
    <row r="152" spans="1:4" ht="12.75">
      <c r="A152" s="118" t="s">
        <v>575</v>
      </c>
      <c r="B152" s="121" t="s">
        <v>450</v>
      </c>
      <c r="C152" s="31">
        <f>26068-1800-4613</f>
        <v>19655</v>
      </c>
      <c r="D152" s="31">
        <f>4020+5067</f>
        <v>9087</v>
      </c>
    </row>
    <row r="153" spans="1:4" ht="12.75">
      <c r="A153" s="180" t="s">
        <v>190</v>
      </c>
      <c r="B153" s="133" t="s">
        <v>453</v>
      </c>
      <c r="C153" s="36">
        <f>C146+C148+C151-C152+C150-C149</f>
        <v>-373</v>
      </c>
      <c r="D153" s="36">
        <f>D146+D148+D151-D152+D150-D149</f>
        <v>3574</v>
      </c>
    </row>
    <row r="154" spans="1:4" ht="12.75">
      <c r="A154" s="129" t="s">
        <v>157</v>
      </c>
      <c r="B154" s="135" t="s">
        <v>454</v>
      </c>
      <c r="C154" s="28"/>
      <c r="D154" s="28"/>
    </row>
    <row r="155" spans="1:4" ht="12.75">
      <c r="A155" s="129" t="s">
        <v>175</v>
      </c>
      <c r="B155" s="135" t="s">
        <v>455</v>
      </c>
      <c r="C155" s="28">
        <v>463</v>
      </c>
      <c r="D155" s="28">
        <v>314</v>
      </c>
    </row>
    <row r="156" spans="1:4" ht="12.75">
      <c r="A156" s="137" t="s">
        <v>193</v>
      </c>
      <c r="B156" s="138" t="s">
        <v>456</v>
      </c>
      <c r="C156" s="35">
        <v>799</v>
      </c>
      <c r="D156" s="35">
        <v>1633</v>
      </c>
    </row>
    <row r="157" spans="1:4" ht="12.75">
      <c r="A157" s="137"/>
      <c r="B157" s="138"/>
      <c r="C157" s="35"/>
      <c r="D157" s="35"/>
    </row>
    <row r="158" spans="1:4" ht="12.75">
      <c r="A158" s="159" t="s">
        <v>194</v>
      </c>
      <c r="B158" s="138" t="s">
        <v>457</v>
      </c>
      <c r="C158" s="35">
        <f>C153+C154-C155-C156</f>
        <v>-1635</v>
      </c>
      <c r="D158" s="35">
        <f>D153+D154-D155-D156</f>
        <v>1627</v>
      </c>
    </row>
    <row r="159" spans="1:4" ht="12.75">
      <c r="A159" s="180" t="s">
        <v>54</v>
      </c>
      <c r="B159" s="133"/>
      <c r="C159" s="36"/>
      <c r="D159" s="36"/>
    </row>
    <row r="160" spans="1:4" ht="12.75">
      <c r="A160" s="137" t="s">
        <v>195</v>
      </c>
      <c r="B160" s="138" t="s">
        <v>458</v>
      </c>
      <c r="C160" s="366">
        <v>1351</v>
      </c>
      <c r="D160" s="35">
        <v>1089</v>
      </c>
    </row>
    <row r="161" spans="1:4" ht="12.75">
      <c r="A161" s="137" t="s">
        <v>196</v>
      </c>
      <c r="B161" s="138" t="s">
        <v>511</v>
      </c>
      <c r="C161" s="366">
        <f>C158/135365</f>
        <v>-0.01207845454881247</v>
      </c>
      <c r="D161" s="366">
        <f>D158/135365</f>
        <v>0.012019355077014</v>
      </c>
    </row>
    <row r="162" spans="1:4" ht="13.5" thickBot="1">
      <c r="A162" s="181" t="s">
        <v>197</v>
      </c>
      <c r="B162" s="141" t="s">
        <v>512</v>
      </c>
      <c r="C162" s="367">
        <f>C158/150665</f>
        <v>-0.010851889954534896</v>
      </c>
      <c r="D162" s="367">
        <f>D158/150665</f>
        <v>0.010798792022035642</v>
      </c>
    </row>
    <row r="163" spans="1:4" ht="13.5" thickTop="1">
      <c r="A163" s="353"/>
      <c r="B163" s="350"/>
      <c r="C163" s="351"/>
      <c r="D163" s="348"/>
    </row>
    <row r="164" spans="1:4" ht="12.75">
      <c r="A164" s="353"/>
      <c r="B164" s="19"/>
      <c r="C164" s="349"/>
      <c r="D164" s="349"/>
    </row>
    <row r="165" spans="1:4" ht="12.75">
      <c r="A165" s="353"/>
      <c r="B165" s="19"/>
      <c r="C165" s="349"/>
      <c r="D165" s="349"/>
    </row>
    <row r="166" spans="1:4" ht="12.75">
      <c r="A166" s="353"/>
      <c r="B166" s="19"/>
      <c r="C166" s="349"/>
      <c r="D166" s="349"/>
    </row>
    <row r="167" spans="1:4" ht="12.75">
      <c r="A167" s="353"/>
      <c r="B167" s="19"/>
      <c r="C167" s="349"/>
      <c r="D167" s="349"/>
    </row>
    <row r="168" spans="1:4" ht="12.75">
      <c r="A168" s="1"/>
      <c r="B168" s="19"/>
      <c r="C168" s="349"/>
      <c r="D168" s="349"/>
    </row>
    <row r="169" spans="1:4" ht="12.75">
      <c r="A169" s="1"/>
      <c r="B169" s="19"/>
      <c r="C169" s="349"/>
      <c r="D169" s="349"/>
    </row>
    <row r="170" spans="1:4" ht="12.75">
      <c r="A170" s="1"/>
      <c r="B170" s="19"/>
      <c r="C170" s="349"/>
      <c r="D170" s="349"/>
    </row>
    <row r="171" spans="1:4" ht="12.75">
      <c r="A171" s="1"/>
      <c r="B171" s="19"/>
      <c r="C171" s="349"/>
      <c r="D171" s="349"/>
    </row>
    <row r="172" spans="1:4" ht="12.75">
      <c r="A172" s="1"/>
      <c r="B172" s="19"/>
      <c r="C172" s="349"/>
      <c r="D172" s="349"/>
    </row>
    <row r="173" spans="1:4" ht="12.75">
      <c r="A173" s="1"/>
      <c r="B173" s="19"/>
      <c r="C173" s="349"/>
      <c r="D173" s="352"/>
    </row>
    <row r="174" spans="1:4" ht="12.75">
      <c r="A174" s="1"/>
      <c r="B174" s="19"/>
      <c r="C174" s="349"/>
      <c r="D174" s="349"/>
    </row>
    <row r="175" spans="1:4" ht="12.75">
      <c r="A175" s="353"/>
      <c r="B175" s="353"/>
      <c r="C175" s="349"/>
      <c r="D175" s="349"/>
    </row>
    <row r="176" spans="1:4" ht="12.75">
      <c r="A176" s="353"/>
      <c r="B176" s="353"/>
      <c r="C176" s="37"/>
      <c r="D176" s="37"/>
    </row>
    <row r="177" spans="1:4" ht="12.75">
      <c r="A177" s="353"/>
      <c r="B177" s="353"/>
      <c r="C177" s="37"/>
      <c r="D177" s="37"/>
    </row>
    <row r="178" spans="1:4" ht="12.75">
      <c r="A178" s="353"/>
      <c r="B178" s="353"/>
      <c r="C178" s="37"/>
      <c r="D178" s="357"/>
    </row>
    <row r="179" spans="1:4" ht="12.75">
      <c r="A179" s="353"/>
      <c r="B179" s="353"/>
      <c r="C179" s="37"/>
      <c r="D179" s="357"/>
    </row>
    <row r="180" spans="1:4" ht="12.75">
      <c r="A180" s="353"/>
      <c r="B180" s="353"/>
      <c r="C180" s="37"/>
      <c r="D180" s="357"/>
    </row>
    <row r="181" spans="1:4" ht="12.75">
      <c r="A181" s="1"/>
      <c r="B181" s="353"/>
      <c r="C181" s="17"/>
      <c r="D181" s="17"/>
    </row>
    <row r="182" spans="1:4" ht="12.75">
      <c r="A182" s="16"/>
      <c r="B182" s="22"/>
      <c r="C182" s="17"/>
      <c r="D182" s="17"/>
    </row>
    <row r="183" spans="1:4" ht="12.75">
      <c r="A183" s="16"/>
      <c r="B183" s="22"/>
      <c r="C183" s="17"/>
      <c r="D183" s="17"/>
    </row>
    <row r="184" spans="1:4" ht="15">
      <c r="A184" s="377" t="s">
        <v>198</v>
      </c>
      <c r="B184" s="377"/>
      <c r="C184" s="377"/>
      <c r="D184" s="377"/>
    </row>
    <row r="185" spans="1:2" ht="12.75">
      <c r="A185" s="1"/>
      <c r="B185" s="19"/>
    </row>
    <row r="186" spans="1:4" ht="12.75">
      <c r="A186" s="369" t="s">
        <v>186</v>
      </c>
      <c r="B186" s="370"/>
      <c r="C186" s="51" t="s">
        <v>41</v>
      </c>
      <c r="D186" s="51" t="s">
        <v>42</v>
      </c>
    </row>
    <row r="187" spans="1:4" ht="12.75">
      <c r="A187" s="371"/>
      <c r="B187" s="372"/>
      <c r="C187" s="93" t="s">
        <v>43</v>
      </c>
      <c r="D187" s="93" t="s">
        <v>44</v>
      </c>
    </row>
    <row r="188" spans="1:4" s="284" customFormat="1" ht="12.75">
      <c r="A188" s="80" t="s">
        <v>188</v>
      </c>
      <c r="B188" s="80" t="s">
        <v>187</v>
      </c>
      <c r="C188" s="32" t="s">
        <v>55</v>
      </c>
      <c r="D188" s="32" t="s">
        <v>55</v>
      </c>
    </row>
    <row r="189" spans="1:4" ht="13.5" thickBot="1">
      <c r="A189" s="15">
        <v>1</v>
      </c>
      <c r="B189" s="15">
        <v>2</v>
      </c>
      <c r="C189" s="144" t="s">
        <v>56</v>
      </c>
      <c r="D189" s="144" t="s">
        <v>57</v>
      </c>
    </row>
    <row r="190" spans="1:4" ht="13.5" thickTop="1">
      <c r="A190" s="145" t="s">
        <v>406</v>
      </c>
      <c r="B190" s="146" t="s">
        <v>1</v>
      </c>
      <c r="C190" s="61"/>
      <c r="D190" s="62"/>
    </row>
    <row r="191" spans="1:4" ht="12.75">
      <c r="A191" s="147" t="s">
        <v>407</v>
      </c>
      <c r="B191" s="148"/>
      <c r="C191" s="156"/>
      <c r="D191" s="94"/>
    </row>
    <row r="192" spans="1:4" ht="12.75">
      <c r="A192" s="147" t="s">
        <v>58</v>
      </c>
      <c r="B192" s="148" t="s">
        <v>470</v>
      </c>
      <c r="C192" s="361"/>
      <c r="D192" s="64"/>
    </row>
    <row r="193" spans="1:4" ht="12.75">
      <c r="A193" s="149" t="s">
        <v>408</v>
      </c>
      <c r="B193" s="150" t="s">
        <v>471</v>
      </c>
      <c r="C193" s="21"/>
      <c r="D193" s="67"/>
    </row>
    <row r="194" spans="1:4" ht="12.75">
      <c r="A194" s="147" t="s">
        <v>127</v>
      </c>
      <c r="B194" s="148"/>
      <c r="C194" s="24"/>
      <c r="D194" s="64"/>
    </row>
    <row r="195" spans="1:4" ht="12.75">
      <c r="A195" s="147" t="s">
        <v>128</v>
      </c>
      <c r="B195" s="148" t="s">
        <v>472</v>
      </c>
      <c r="C195" s="24"/>
      <c r="D195" s="64"/>
    </row>
    <row r="196" spans="1:4" ht="12.75">
      <c r="A196" s="149" t="s">
        <v>409</v>
      </c>
      <c r="B196" s="150" t="s">
        <v>473</v>
      </c>
      <c r="C196" s="21"/>
      <c r="D196" s="67"/>
    </row>
    <row r="197" spans="1:4" ht="12.75">
      <c r="A197" s="147" t="s">
        <v>199</v>
      </c>
      <c r="B197" s="148" t="s">
        <v>474</v>
      </c>
      <c r="C197" s="156"/>
      <c r="D197" s="94"/>
    </row>
    <row r="198" spans="1:4" ht="12.75">
      <c r="A198" s="151" t="s">
        <v>60</v>
      </c>
      <c r="B198" s="152"/>
      <c r="C198" s="25"/>
      <c r="D198" s="82"/>
    </row>
    <row r="199" spans="1:4" ht="12.75">
      <c r="A199" s="147" t="s">
        <v>61</v>
      </c>
      <c r="B199" s="148"/>
      <c r="C199" s="24"/>
      <c r="D199" s="64"/>
    </row>
    <row r="200" spans="1:4" ht="12.75">
      <c r="A200" s="147" t="s">
        <v>62</v>
      </c>
      <c r="B200" s="153">
        <v>260</v>
      </c>
      <c r="C200" s="24" t="s">
        <v>591</v>
      </c>
      <c r="D200" s="64" t="s">
        <v>576</v>
      </c>
    </row>
    <row r="201" spans="1:4" ht="13.5" thickBot="1">
      <c r="A201" s="154" t="s">
        <v>1</v>
      </c>
      <c r="B201" s="155"/>
      <c r="C201" s="91"/>
      <c r="D201" s="182"/>
    </row>
    <row r="202" ht="13.5" thickTop="1"/>
    <row r="204" spans="1:4" ht="12.75">
      <c r="A204" s="16" t="s">
        <v>34</v>
      </c>
      <c r="B204" s="17"/>
      <c r="C204" s="17"/>
      <c r="D204" s="17"/>
    </row>
    <row r="205" spans="1:4" ht="12.75">
      <c r="A205" s="16"/>
      <c r="B205" s="17"/>
      <c r="C205" s="17"/>
      <c r="D205" s="17"/>
    </row>
    <row r="206" spans="1:4" ht="12.75">
      <c r="A206" s="16"/>
      <c r="B206" s="17"/>
      <c r="C206" s="17"/>
      <c r="D206" s="17"/>
    </row>
    <row r="207" spans="1:4" ht="12.75">
      <c r="A207" s="16"/>
      <c r="B207" s="17"/>
      <c r="C207" s="17"/>
      <c r="D207" s="17"/>
    </row>
    <row r="208" spans="1:4" ht="12.75">
      <c r="A208" s="16" t="s">
        <v>579</v>
      </c>
      <c r="B208" s="17"/>
      <c r="C208" s="17" t="s">
        <v>1</v>
      </c>
      <c r="D208" s="17"/>
    </row>
  </sheetData>
  <sheetProtection/>
  <mergeCells count="5">
    <mergeCell ref="A186:B187"/>
    <mergeCell ref="B128:C128"/>
    <mergeCell ref="B127:C127"/>
    <mergeCell ref="A137:B137"/>
    <mergeCell ref="A184:D184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33">
      <selection activeCell="F143" sqref="F143"/>
    </sheetView>
  </sheetViews>
  <sheetFormatPr defaultColWidth="9.00390625" defaultRowHeight="12.75"/>
  <cols>
    <col min="1" max="1" width="37.25390625" style="0" customWidth="1"/>
    <col min="2" max="2" width="5.75390625" style="0" customWidth="1"/>
    <col min="3" max="3" width="10.00390625" style="37" customWidth="1"/>
    <col min="4" max="4" width="11.50390625" style="0" customWidth="1"/>
    <col min="5" max="5" width="11.25390625" style="0" customWidth="1"/>
    <col min="6" max="6" width="10.25390625" style="0" customWidth="1"/>
    <col min="7" max="7" width="10.75390625" style="0" customWidth="1"/>
  </cols>
  <sheetData>
    <row r="1" spans="1:4" ht="15">
      <c r="A1" s="7" t="s">
        <v>411</v>
      </c>
      <c r="B1" s="7"/>
      <c r="C1" s="326"/>
      <c r="D1" s="7"/>
    </row>
    <row r="2" spans="1:4" ht="15">
      <c r="A2" s="7"/>
      <c r="B2" s="7" t="s">
        <v>577</v>
      </c>
      <c r="C2" s="326"/>
      <c r="D2" s="7"/>
    </row>
    <row r="4" spans="1:7" ht="15">
      <c r="A4" s="7" t="s">
        <v>1</v>
      </c>
      <c r="E4" s="4"/>
      <c r="F4" s="45" t="s">
        <v>63</v>
      </c>
      <c r="G4" s="46"/>
    </row>
    <row r="5" spans="1:7" ht="15">
      <c r="A5" s="6" t="s">
        <v>1</v>
      </c>
      <c r="C5" s="158"/>
      <c r="D5" s="6" t="s">
        <v>412</v>
      </c>
      <c r="E5" s="6"/>
      <c r="F5" s="210" t="s">
        <v>64</v>
      </c>
      <c r="G5" s="96"/>
    </row>
    <row r="6" spans="1:7" ht="15">
      <c r="A6" s="6" t="s">
        <v>413</v>
      </c>
      <c r="B6" s="6"/>
      <c r="C6" s="158" t="s">
        <v>414</v>
      </c>
      <c r="E6" s="6"/>
      <c r="F6" s="9" t="s">
        <v>590</v>
      </c>
      <c r="G6" s="42"/>
    </row>
    <row r="7" spans="1:7" ht="15">
      <c r="A7" s="6" t="s">
        <v>556</v>
      </c>
      <c r="B7" s="6"/>
      <c r="C7" s="158"/>
      <c r="D7" s="6"/>
      <c r="E7" s="6" t="s">
        <v>250</v>
      </c>
      <c r="F7" s="395">
        <v>892270</v>
      </c>
      <c r="G7" s="396"/>
    </row>
    <row r="8" spans="1:7" ht="15">
      <c r="A8" s="6" t="s">
        <v>66</v>
      </c>
      <c r="B8" s="6"/>
      <c r="C8" s="158"/>
      <c r="D8" s="6"/>
      <c r="E8" s="6" t="s">
        <v>249</v>
      </c>
      <c r="F8" s="395">
        <v>1200000095</v>
      </c>
      <c r="G8" s="396"/>
    </row>
    <row r="9" spans="1:7" ht="15">
      <c r="A9" s="6" t="s">
        <v>134</v>
      </c>
      <c r="B9" s="6"/>
      <c r="C9" s="158"/>
      <c r="D9" s="6"/>
      <c r="E9" s="6" t="s">
        <v>129</v>
      </c>
      <c r="F9" s="397" t="s">
        <v>135</v>
      </c>
      <c r="G9" s="397"/>
    </row>
    <row r="10" spans="1:7" ht="15">
      <c r="A10" s="6" t="s">
        <v>68</v>
      </c>
      <c r="B10" s="6"/>
      <c r="C10" s="158"/>
      <c r="D10" s="6"/>
      <c r="E10" s="6"/>
      <c r="F10" s="11"/>
      <c r="G10" s="23"/>
    </row>
    <row r="11" spans="1:7" ht="15">
      <c r="A11" s="41" t="s">
        <v>1</v>
      </c>
      <c r="B11" s="41"/>
      <c r="C11" s="158" t="s">
        <v>69</v>
      </c>
      <c r="D11" s="6"/>
      <c r="E11" s="6"/>
      <c r="F11" s="8" t="s">
        <v>566</v>
      </c>
      <c r="G11" s="49"/>
    </row>
    <row r="12" spans="1:7" ht="15">
      <c r="A12" s="6" t="s">
        <v>125</v>
      </c>
      <c r="B12" s="6"/>
      <c r="C12" s="158"/>
      <c r="D12" s="6"/>
      <c r="E12" s="6"/>
      <c r="F12" s="43" t="s">
        <v>7</v>
      </c>
      <c r="G12" s="42"/>
    </row>
    <row r="14" ht="12.75">
      <c r="A14" s="20" t="s">
        <v>415</v>
      </c>
    </row>
    <row r="16" spans="1:7" ht="12.75">
      <c r="A16" s="392" t="s">
        <v>186</v>
      </c>
      <c r="B16" s="392"/>
      <c r="C16" s="51" t="s">
        <v>200</v>
      </c>
      <c r="D16" s="51" t="s">
        <v>202</v>
      </c>
      <c r="E16" s="51" t="s">
        <v>203</v>
      </c>
      <c r="F16" s="51" t="s">
        <v>204</v>
      </c>
      <c r="G16" s="51"/>
    </row>
    <row r="17" spans="1:7" ht="12.75">
      <c r="A17" s="392"/>
      <c r="B17" s="392"/>
      <c r="C17" s="52" t="s">
        <v>201</v>
      </c>
      <c r="D17" s="52" t="s">
        <v>201</v>
      </c>
      <c r="E17" s="52" t="s">
        <v>201</v>
      </c>
      <c r="F17" s="52" t="s">
        <v>205</v>
      </c>
      <c r="G17" s="52" t="s">
        <v>208</v>
      </c>
    </row>
    <row r="18" spans="1:7" ht="12.75">
      <c r="A18" s="52" t="s">
        <v>188</v>
      </c>
      <c r="B18" s="52" t="s">
        <v>187</v>
      </c>
      <c r="C18" s="52"/>
      <c r="D18" s="52"/>
      <c r="E18" s="52"/>
      <c r="F18" s="52" t="s">
        <v>206</v>
      </c>
      <c r="G18" s="52"/>
    </row>
    <row r="19" spans="1:7" ht="12.75">
      <c r="A19" s="52"/>
      <c r="B19" s="52"/>
      <c r="C19" s="52"/>
      <c r="D19" s="52"/>
      <c r="E19" s="52"/>
      <c r="F19" s="52" t="s">
        <v>207</v>
      </c>
      <c r="G19" s="52"/>
    </row>
    <row r="20" spans="1:7" ht="13.5" thickBot="1">
      <c r="A20" s="39">
        <v>1</v>
      </c>
      <c r="B20" s="51">
        <v>2</v>
      </c>
      <c r="C20" s="51">
        <v>3</v>
      </c>
      <c r="D20" s="51">
        <v>4</v>
      </c>
      <c r="E20" s="51">
        <v>5</v>
      </c>
      <c r="F20" s="51">
        <v>6</v>
      </c>
      <c r="G20" s="51">
        <v>7</v>
      </c>
    </row>
    <row r="21" spans="1:7" ht="13.5" thickTop="1">
      <c r="A21" s="184" t="s">
        <v>209</v>
      </c>
      <c r="B21" s="60" t="s">
        <v>1</v>
      </c>
      <c r="C21" s="2"/>
      <c r="D21" s="61"/>
      <c r="E21" s="61"/>
      <c r="F21" s="61"/>
      <c r="G21" s="62"/>
    </row>
    <row r="22" spans="1:7" ht="12.75">
      <c r="A22" s="84" t="s">
        <v>210</v>
      </c>
      <c r="B22" s="185" t="s">
        <v>440</v>
      </c>
      <c r="C22" s="111">
        <v>151</v>
      </c>
      <c r="D22" s="90">
        <v>31841</v>
      </c>
      <c r="E22" s="90">
        <v>22</v>
      </c>
      <c r="F22" s="90">
        <v>3117</v>
      </c>
      <c r="G22" s="84">
        <f>SUM(C22:F22)</f>
        <v>35131</v>
      </c>
    </row>
    <row r="23" spans="1:7" ht="12.75">
      <c r="A23" s="186" t="s">
        <v>567</v>
      </c>
      <c r="B23" s="63"/>
      <c r="C23" s="52"/>
      <c r="D23" s="24"/>
      <c r="E23" s="24"/>
      <c r="F23" s="24"/>
      <c r="G23" s="64"/>
    </row>
    <row r="24" spans="1:7" ht="12.75">
      <c r="A24" s="186" t="s">
        <v>211</v>
      </c>
      <c r="B24" s="63"/>
      <c r="C24" s="52"/>
      <c r="D24" s="24"/>
      <c r="E24" s="24"/>
      <c r="F24" s="24"/>
      <c r="G24" s="64"/>
    </row>
    <row r="25" spans="1:7" ht="16.5" customHeight="1">
      <c r="A25" s="161" t="s">
        <v>212</v>
      </c>
      <c r="B25" s="185" t="s">
        <v>480</v>
      </c>
      <c r="C25" s="111" t="s">
        <v>59</v>
      </c>
      <c r="D25" s="111" t="s">
        <v>59</v>
      </c>
      <c r="E25" s="111" t="s">
        <v>59</v>
      </c>
      <c r="F25" s="90"/>
      <c r="G25" s="84"/>
    </row>
    <row r="26" spans="1:7" ht="12.75">
      <c r="A26" s="64" t="s">
        <v>213</v>
      </c>
      <c r="B26" s="63"/>
      <c r="C26" s="52"/>
      <c r="D26" s="24"/>
      <c r="E26" s="24"/>
      <c r="F26" s="24"/>
      <c r="G26" s="64"/>
    </row>
    <row r="27" spans="1:7" ht="12.75">
      <c r="A27" s="64" t="s">
        <v>214</v>
      </c>
      <c r="B27" s="63" t="s">
        <v>481</v>
      </c>
      <c r="C27" s="52" t="s">
        <v>59</v>
      </c>
      <c r="D27" s="52"/>
      <c r="E27" s="52" t="s">
        <v>59</v>
      </c>
      <c r="F27" s="24"/>
      <c r="G27" s="64"/>
    </row>
    <row r="28" spans="1:7" ht="12.75">
      <c r="A28" s="67"/>
      <c r="B28" s="69"/>
      <c r="C28" s="109" t="s">
        <v>59</v>
      </c>
      <c r="D28" s="109"/>
      <c r="E28" s="109"/>
      <c r="F28" s="21"/>
      <c r="G28" s="67"/>
    </row>
    <row r="29" spans="1:7" ht="12.75">
      <c r="A29" s="67" t="s">
        <v>215</v>
      </c>
      <c r="B29" s="69" t="s">
        <v>482</v>
      </c>
      <c r="C29" s="111">
        <v>151</v>
      </c>
      <c r="D29" s="90">
        <v>31841</v>
      </c>
      <c r="E29" s="90">
        <v>22</v>
      </c>
      <c r="F29" s="90">
        <v>3117</v>
      </c>
      <c r="G29" s="84">
        <f>SUM(C29:F29)</f>
        <v>35131</v>
      </c>
    </row>
    <row r="30" spans="1:7" ht="12.75">
      <c r="A30" s="64" t="s">
        <v>216</v>
      </c>
      <c r="B30" s="63"/>
      <c r="C30" s="52"/>
      <c r="D30" s="24"/>
      <c r="E30" s="24"/>
      <c r="F30" s="24"/>
      <c r="G30" s="64"/>
    </row>
    <row r="31" spans="1:7" ht="12.75">
      <c r="A31" s="64" t="s">
        <v>217</v>
      </c>
      <c r="B31" s="63" t="s">
        <v>483</v>
      </c>
      <c r="C31" s="52" t="s">
        <v>59</v>
      </c>
      <c r="D31" s="52"/>
      <c r="E31" s="52" t="s">
        <v>59</v>
      </c>
      <c r="F31" s="52" t="s">
        <v>59</v>
      </c>
      <c r="G31" s="64"/>
    </row>
    <row r="32" spans="1:7" ht="12.75">
      <c r="A32" s="67" t="s">
        <v>218</v>
      </c>
      <c r="B32" s="69" t="s">
        <v>484</v>
      </c>
      <c r="C32" s="109" t="s">
        <v>59</v>
      </c>
      <c r="D32" s="109" t="s">
        <v>59</v>
      </c>
      <c r="E32" s="109" t="s">
        <v>59</v>
      </c>
      <c r="F32" s="109">
        <v>1646</v>
      </c>
      <c r="G32" s="84">
        <f>SUM(C32:F32)</f>
        <v>1646</v>
      </c>
    </row>
    <row r="33" spans="1:7" ht="12.75">
      <c r="A33" s="67" t="s">
        <v>219</v>
      </c>
      <c r="B33" s="69" t="s">
        <v>513</v>
      </c>
      <c r="C33" s="109" t="s">
        <v>59</v>
      </c>
      <c r="D33" s="109" t="s">
        <v>59</v>
      </c>
      <c r="E33" s="109" t="s">
        <v>59</v>
      </c>
      <c r="F33" s="21" t="s">
        <v>220</v>
      </c>
      <c r="G33" s="67"/>
    </row>
    <row r="34" spans="1:7" ht="12.75">
      <c r="A34" s="67" t="s">
        <v>221</v>
      </c>
      <c r="B34" s="69" t="s">
        <v>514</v>
      </c>
      <c r="C34" s="109" t="s">
        <v>59</v>
      </c>
      <c r="D34" s="109" t="s">
        <v>59</v>
      </c>
      <c r="E34" s="21"/>
      <c r="F34" s="21" t="s">
        <v>220</v>
      </c>
      <c r="G34" s="67"/>
    </row>
    <row r="35" spans="1:7" ht="12.75">
      <c r="A35" s="64" t="s">
        <v>222</v>
      </c>
      <c r="B35" s="63"/>
      <c r="C35" s="52"/>
      <c r="D35" s="24"/>
      <c r="E35" s="24"/>
      <c r="F35" s="24"/>
      <c r="G35" s="64"/>
    </row>
    <row r="36" spans="1:7" ht="18" customHeight="1">
      <c r="A36" s="84" t="s">
        <v>223</v>
      </c>
      <c r="B36" s="185" t="s">
        <v>515</v>
      </c>
      <c r="C36" s="111"/>
      <c r="D36" s="111" t="s">
        <v>59</v>
      </c>
      <c r="E36" s="111" t="s">
        <v>59</v>
      </c>
      <c r="F36" s="111" t="s">
        <v>59</v>
      </c>
      <c r="G36" s="84"/>
    </row>
    <row r="37" spans="1:7" ht="12.75">
      <c r="A37" s="64" t="s">
        <v>224</v>
      </c>
      <c r="B37" s="63"/>
      <c r="C37" s="52"/>
      <c r="D37" s="24"/>
      <c r="E37" s="24"/>
      <c r="F37" s="24"/>
      <c r="G37" s="64"/>
    </row>
    <row r="38" spans="1:7" ht="12.75">
      <c r="A38" s="64" t="s">
        <v>225</v>
      </c>
      <c r="B38" s="63" t="s">
        <v>516</v>
      </c>
      <c r="C38" s="52"/>
      <c r="D38" s="52" t="s">
        <v>59</v>
      </c>
      <c r="E38" s="52" t="s">
        <v>59</v>
      </c>
      <c r="F38" s="52" t="s">
        <v>59</v>
      </c>
      <c r="G38" s="64"/>
    </row>
    <row r="39" spans="1:7" ht="12.75">
      <c r="A39" s="67" t="s">
        <v>226</v>
      </c>
      <c r="B39" s="69" t="s">
        <v>441</v>
      </c>
      <c r="C39" s="109"/>
      <c r="D39" s="109" t="s">
        <v>59</v>
      </c>
      <c r="E39" s="109" t="s">
        <v>59</v>
      </c>
      <c r="F39" s="21"/>
      <c r="G39" s="67"/>
    </row>
    <row r="40" spans="1:7" ht="12.75">
      <c r="A40" s="67"/>
      <c r="B40" s="69"/>
      <c r="C40" s="109"/>
      <c r="D40" s="109"/>
      <c r="E40" s="109"/>
      <c r="F40" s="21"/>
      <c r="G40" s="67"/>
    </row>
    <row r="41" spans="1:7" ht="12.75">
      <c r="A41" s="64" t="s">
        <v>227</v>
      </c>
      <c r="B41" s="63"/>
      <c r="C41" s="52"/>
      <c r="D41" s="24"/>
      <c r="E41" s="24"/>
      <c r="F41" s="24"/>
      <c r="G41" s="64"/>
    </row>
    <row r="42" spans="1:7" ht="18" customHeight="1">
      <c r="A42" s="64" t="s">
        <v>228</v>
      </c>
      <c r="B42" s="63" t="s">
        <v>508</v>
      </c>
      <c r="C42" s="111" t="s">
        <v>220</v>
      </c>
      <c r="D42" s="111" t="s">
        <v>59</v>
      </c>
      <c r="E42" s="111" t="s">
        <v>59</v>
      </c>
      <c r="F42" s="111" t="s">
        <v>59</v>
      </c>
      <c r="G42" s="84" t="s">
        <v>229</v>
      </c>
    </row>
    <row r="43" spans="1:7" ht="12.75">
      <c r="A43" s="67" t="s">
        <v>230</v>
      </c>
      <c r="B43" s="69" t="s">
        <v>509</v>
      </c>
      <c r="C43" s="111" t="s">
        <v>220</v>
      </c>
      <c r="D43" s="111" t="s">
        <v>59</v>
      </c>
      <c r="E43" s="111" t="s">
        <v>59</v>
      </c>
      <c r="F43" s="111" t="s">
        <v>59</v>
      </c>
      <c r="G43" s="84" t="s">
        <v>229</v>
      </c>
    </row>
    <row r="44" spans="1:7" ht="12.75">
      <c r="A44" s="67" t="s">
        <v>226</v>
      </c>
      <c r="B44" s="69" t="s">
        <v>510</v>
      </c>
      <c r="C44" s="52" t="s">
        <v>220</v>
      </c>
      <c r="D44" s="52" t="s">
        <v>59</v>
      </c>
      <c r="E44" s="52" t="s">
        <v>59</v>
      </c>
      <c r="F44" s="52" t="s">
        <v>220</v>
      </c>
      <c r="G44" s="64" t="s">
        <v>229</v>
      </c>
    </row>
    <row r="45" spans="1:7" ht="12.75">
      <c r="A45" s="67"/>
      <c r="B45" s="69"/>
      <c r="C45" s="109"/>
      <c r="D45" s="21"/>
      <c r="E45" s="21"/>
      <c r="F45" s="21"/>
      <c r="G45" s="67"/>
    </row>
    <row r="46" spans="1:7" ht="12.75">
      <c r="A46" s="67" t="s">
        <v>231</v>
      </c>
      <c r="B46" s="69" t="s">
        <v>517</v>
      </c>
      <c r="C46" s="111">
        <v>151</v>
      </c>
      <c r="D46" s="90">
        <v>31841</v>
      </c>
      <c r="E46" s="90">
        <v>22</v>
      </c>
      <c r="F46" s="90">
        <v>4763</v>
      </c>
      <c r="G46" s="84">
        <f>SUM(C46:F46)</f>
        <v>36777</v>
      </c>
    </row>
    <row r="47" spans="1:7" ht="12.75">
      <c r="A47" s="186" t="s">
        <v>568</v>
      </c>
      <c r="B47" s="63"/>
      <c r="C47" s="52"/>
      <c r="D47" s="24"/>
      <c r="E47" s="24"/>
      <c r="F47" s="24"/>
      <c r="G47" s="64"/>
    </row>
    <row r="48" spans="1:7" ht="12.75">
      <c r="A48" s="186" t="s">
        <v>232</v>
      </c>
      <c r="B48" s="63"/>
      <c r="C48" s="52"/>
      <c r="D48" s="24"/>
      <c r="E48" s="24"/>
      <c r="F48" s="24"/>
      <c r="G48" s="64"/>
    </row>
    <row r="49" spans="1:7" ht="16.5" customHeight="1">
      <c r="A49" s="161" t="s">
        <v>212</v>
      </c>
      <c r="B49" s="185" t="s">
        <v>518</v>
      </c>
      <c r="C49" s="111" t="s">
        <v>59</v>
      </c>
      <c r="D49" s="111" t="s">
        <v>59</v>
      </c>
      <c r="E49" s="111" t="s">
        <v>59</v>
      </c>
      <c r="F49" s="90"/>
      <c r="G49" s="84"/>
    </row>
    <row r="50" spans="1:7" ht="12.75">
      <c r="A50" s="64" t="s">
        <v>213</v>
      </c>
      <c r="B50" s="63"/>
      <c r="C50" s="52"/>
      <c r="D50" s="24"/>
      <c r="E50" s="24"/>
      <c r="F50" s="24"/>
      <c r="G50" s="64"/>
    </row>
    <row r="51" spans="1:7" ht="12.75">
      <c r="A51" s="84" t="s">
        <v>214</v>
      </c>
      <c r="B51" s="185" t="s">
        <v>519</v>
      </c>
      <c r="C51" s="111" t="s">
        <v>59</v>
      </c>
      <c r="D51" s="111"/>
      <c r="E51" s="111" t="s">
        <v>59</v>
      </c>
      <c r="F51" s="90"/>
      <c r="G51" s="84"/>
    </row>
    <row r="52" spans="1:7" ht="12.75">
      <c r="A52" s="72"/>
      <c r="B52" s="63"/>
      <c r="C52" s="52"/>
      <c r="D52" s="52"/>
      <c r="E52" s="52"/>
      <c r="F52" s="24"/>
      <c r="G52" s="64"/>
    </row>
    <row r="53" spans="1:7" ht="12.75">
      <c r="A53" s="67" t="s">
        <v>233</v>
      </c>
      <c r="B53" s="69" t="s">
        <v>450</v>
      </c>
      <c r="C53" s="111">
        <v>151</v>
      </c>
      <c r="D53" s="90">
        <v>31841</v>
      </c>
      <c r="E53" s="90">
        <v>22</v>
      </c>
      <c r="F53" s="90">
        <v>4763</v>
      </c>
      <c r="G53" s="84">
        <f>SUM(C53:F53)</f>
        <v>36777</v>
      </c>
    </row>
    <row r="54" spans="1:7" ht="12.75">
      <c r="A54" s="64" t="s">
        <v>216</v>
      </c>
      <c r="B54" s="63"/>
      <c r="C54" s="52"/>
      <c r="D54" s="24"/>
      <c r="E54" s="24"/>
      <c r="F54" s="24"/>
      <c r="G54" s="64"/>
    </row>
    <row r="55" spans="1:7" ht="12.75">
      <c r="A55" s="64" t="s">
        <v>217</v>
      </c>
      <c r="B55" s="63" t="s">
        <v>520</v>
      </c>
      <c r="C55" s="52" t="s">
        <v>59</v>
      </c>
      <c r="D55" s="52"/>
      <c r="E55" s="52" t="s">
        <v>59</v>
      </c>
      <c r="F55" s="52" t="s">
        <v>59</v>
      </c>
      <c r="G55" s="64"/>
    </row>
    <row r="56" spans="1:7" ht="12.75">
      <c r="A56" s="67" t="s">
        <v>218</v>
      </c>
      <c r="B56" s="69" t="s">
        <v>521</v>
      </c>
      <c r="C56" s="109" t="s">
        <v>59</v>
      </c>
      <c r="D56" s="109" t="s">
        <v>59</v>
      </c>
      <c r="E56" s="109" t="s">
        <v>59</v>
      </c>
      <c r="F56" s="21">
        <v>-1572</v>
      </c>
      <c r="G56" s="67">
        <f>F56</f>
        <v>-1572</v>
      </c>
    </row>
    <row r="57" spans="1:7" ht="13.5" thickBot="1">
      <c r="A57" s="70" t="s">
        <v>219</v>
      </c>
      <c r="B57" s="65" t="s">
        <v>522</v>
      </c>
      <c r="C57" s="3" t="s">
        <v>59</v>
      </c>
      <c r="D57" s="3" t="s">
        <v>59</v>
      </c>
      <c r="E57" s="3" t="s">
        <v>59</v>
      </c>
      <c r="F57" s="66" t="s">
        <v>220</v>
      </c>
      <c r="G57" s="160"/>
    </row>
    <row r="58" ht="13.5" thickTop="1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spans="1:7" ht="12.75">
      <c r="A69" s="392" t="s">
        <v>186</v>
      </c>
      <c r="B69" s="392"/>
      <c r="C69" s="51" t="s">
        <v>200</v>
      </c>
      <c r="D69" s="51" t="s">
        <v>202</v>
      </c>
      <c r="E69" s="51" t="s">
        <v>203</v>
      </c>
      <c r="F69" s="51" t="s">
        <v>204</v>
      </c>
      <c r="G69" s="51"/>
    </row>
    <row r="70" spans="1:7" ht="12.75">
      <c r="A70" s="392"/>
      <c r="B70" s="392"/>
      <c r="C70" s="52" t="s">
        <v>201</v>
      </c>
      <c r="D70" s="52" t="s">
        <v>201</v>
      </c>
      <c r="E70" s="52" t="s">
        <v>201</v>
      </c>
      <c r="F70" s="52" t="s">
        <v>205</v>
      </c>
      <c r="G70" s="52" t="s">
        <v>208</v>
      </c>
    </row>
    <row r="71" spans="1:7" ht="12.75">
      <c r="A71" s="52" t="s">
        <v>188</v>
      </c>
      <c r="B71" s="52" t="s">
        <v>187</v>
      </c>
      <c r="C71" s="52"/>
      <c r="D71" s="52"/>
      <c r="E71" s="52"/>
      <c r="F71" s="52" t="s">
        <v>206</v>
      </c>
      <c r="G71" s="52"/>
    </row>
    <row r="72" spans="1:7" ht="12.75">
      <c r="A72" s="52"/>
      <c r="B72" s="52"/>
      <c r="C72" s="52"/>
      <c r="D72" s="52"/>
      <c r="E72" s="52"/>
      <c r="F72" s="52" t="s">
        <v>207</v>
      </c>
      <c r="G72" s="52"/>
    </row>
    <row r="73" spans="1:7" ht="13.5" thickBot="1">
      <c r="A73" s="39">
        <v>1</v>
      </c>
      <c r="B73" s="188">
        <v>2</v>
      </c>
      <c r="C73" s="188">
        <v>3</v>
      </c>
      <c r="D73" s="188">
        <v>4</v>
      </c>
      <c r="E73" s="188">
        <v>5</v>
      </c>
      <c r="F73" s="188">
        <v>6</v>
      </c>
      <c r="G73" s="188">
        <v>7</v>
      </c>
    </row>
    <row r="74" spans="1:7" ht="13.5" thickTop="1">
      <c r="A74" s="67" t="s">
        <v>221</v>
      </c>
      <c r="B74" s="185" t="s">
        <v>459</v>
      </c>
      <c r="C74" s="111" t="s">
        <v>59</v>
      </c>
      <c r="D74" s="111" t="s">
        <v>59</v>
      </c>
      <c r="E74" s="90"/>
      <c r="F74" s="90" t="s">
        <v>220</v>
      </c>
      <c r="G74" s="84"/>
    </row>
    <row r="75" spans="1:7" ht="12.75">
      <c r="A75" s="64" t="s">
        <v>222</v>
      </c>
      <c r="B75" s="63"/>
      <c r="C75" s="52"/>
      <c r="D75" s="24"/>
      <c r="E75" s="24"/>
      <c r="F75" s="24"/>
      <c r="G75" s="64"/>
    </row>
    <row r="76" spans="1:7" ht="18" customHeight="1">
      <c r="A76" s="84" t="s">
        <v>223</v>
      </c>
      <c r="B76" s="185" t="s">
        <v>460</v>
      </c>
      <c r="C76" s="111"/>
      <c r="D76" s="111" t="s">
        <v>59</v>
      </c>
      <c r="E76" s="111" t="s">
        <v>59</v>
      </c>
      <c r="F76" s="111" t="s">
        <v>59</v>
      </c>
      <c r="G76" s="84"/>
    </row>
    <row r="77" spans="1:7" ht="12.75">
      <c r="A77" s="64" t="s">
        <v>224</v>
      </c>
      <c r="B77" s="63"/>
      <c r="C77" s="52"/>
      <c r="D77" s="24"/>
      <c r="E77" s="24"/>
      <c r="F77" s="24"/>
      <c r="G77" s="64"/>
    </row>
    <row r="78" spans="1:7" ht="12.75">
      <c r="A78" s="64" t="s">
        <v>225</v>
      </c>
      <c r="B78" s="63" t="s">
        <v>461</v>
      </c>
      <c r="C78" s="52"/>
      <c r="D78" s="52" t="s">
        <v>59</v>
      </c>
      <c r="E78" s="52" t="s">
        <v>59</v>
      </c>
      <c r="F78" s="52" t="s">
        <v>59</v>
      </c>
      <c r="G78" s="64"/>
    </row>
    <row r="79" spans="1:7" ht="12.75">
      <c r="A79" s="67" t="s">
        <v>226</v>
      </c>
      <c r="B79" s="69" t="s">
        <v>462</v>
      </c>
      <c r="C79" s="109"/>
      <c r="D79" s="109" t="s">
        <v>59</v>
      </c>
      <c r="E79" s="109" t="s">
        <v>59</v>
      </c>
      <c r="F79" s="21"/>
      <c r="G79" s="67"/>
    </row>
    <row r="80" spans="1:7" ht="12.75">
      <c r="A80" s="67"/>
      <c r="B80" s="69"/>
      <c r="C80" s="109"/>
      <c r="D80" s="109"/>
      <c r="E80" s="109"/>
      <c r="F80" s="21"/>
      <c r="G80" s="67"/>
    </row>
    <row r="81" spans="1:7" ht="12.75">
      <c r="A81" s="64" t="s">
        <v>227</v>
      </c>
      <c r="B81" s="63"/>
      <c r="C81" s="52"/>
      <c r="D81" s="24"/>
      <c r="E81" s="24"/>
      <c r="F81" s="24"/>
      <c r="G81" s="64"/>
    </row>
    <row r="82" spans="1:7" ht="18" customHeight="1">
      <c r="A82" s="64" t="s">
        <v>228</v>
      </c>
      <c r="B82" s="63" t="s">
        <v>463</v>
      </c>
      <c r="C82" s="111" t="s">
        <v>220</v>
      </c>
      <c r="D82" s="111" t="s">
        <v>59</v>
      </c>
      <c r="E82" s="111" t="s">
        <v>59</v>
      </c>
      <c r="F82" s="111" t="s">
        <v>59</v>
      </c>
      <c r="G82" s="84" t="s">
        <v>229</v>
      </c>
    </row>
    <row r="83" spans="1:7" ht="12.75">
      <c r="A83" s="67" t="s">
        <v>230</v>
      </c>
      <c r="B83" s="69" t="s">
        <v>464</v>
      </c>
      <c r="C83" s="52" t="s">
        <v>220</v>
      </c>
      <c r="D83" s="111" t="s">
        <v>59</v>
      </c>
      <c r="E83" s="111" t="s">
        <v>59</v>
      </c>
      <c r="F83" s="111" t="s">
        <v>59</v>
      </c>
      <c r="G83" s="84" t="s">
        <v>229</v>
      </c>
    </row>
    <row r="84" spans="1:7" ht="12.75">
      <c r="A84" s="67" t="s">
        <v>226</v>
      </c>
      <c r="B84" s="69" t="s">
        <v>465</v>
      </c>
      <c r="C84" s="52" t="s">
        <v>220</v>
      </c>
      <c r="D84" s="52" t="s">
        <v>59</v>
      </c>
      <c r="E84" s="52" t="s">
        <v>59</v>
      </c>
      <c r="F84" s="52" t="s">
        <v>220</v>
      </c>
      <c r="G84" s="64" t="s">
        <v>229</v>
      </c>
    </row>
    <row r="85" spans="1:7" ht="12.75">
      <c r="A85" s="67"/>
      <c r="B85" s="69"/>
      <c r="C85" s="109"/>
      <c r="D85" s="21"/>
      <c r="E85" s="21"/>
      <c r="F85" s="21"/>
      <c r="G85" s="67"/>
    </row>
    <row r="86" spans="1:7" ht="13.5" thickBot="1">
      <c r="A86" s="70" t="s">
        <v>234</v>
      </c>
      <c r="B86" s="189" t="s">
        <v>453</v>
      </c>
      <c r="C86" s="111">
        <v>151</v>
      </c>
      <c r="D86" s="90">
        <v>31486</v>
      </c>
      <c r="E86" s="90">
        <v>22</v>
      </c>
      <c r="F86" s="90">
        <f>F53+F56</f>
        <v>3191</v>
      </c>
      <c r="G86" s="84">
        <v>34850</v>
      </c>
    </row>
    <row r="87" spans="1:7" ht="13.5" thickTop="1">
      <c r="A87" s="17"/>
      <c r="B87" s="164"/>
      <c r="C87" s="38"/>
      <c r="D87" s="17"/>
      <c r="E87" s="17"/>
      <c r="F87" s="17"/>
      <c r="G87" s="17"/>
    </row>
    <row r="88" spans="1:7" ht="12.75">
      <c r="A88" s="17"/>
      <c r="B88" s="164"/>
      <c r="C88" s="38"/>
      <c r="D88" s="17"/>
      <c r="E88" s="17"/>
      <c r="F88" s="17"/>
      <c r="G88" s="17"/>
    </row>
    <row r="89" ht="12.75">
      <c r="B89" s="53"/>
    </row>
    <row r="90" ht="12.75">
      <c r="B90" s="190" t="s">
        <v>235</v>
      </c>
    </row>
    <row r="91" ht="12.75">
      <c r="B91" s="53"/>
    </row>
    <row r="92" spans="1:7" ht="12.75">
      <c r="A92" s="390" t="s">
        <v>186</v>
      </c>
      <c r="B92" s="391"/>
      <c r="C92" s="391"/>
      <c r="D92" s="51" t="s">
        <v>236</v>
      </c>
      <c r="E92" s="196" t="s">
        <v>70</v>
      </c>
      <c r="F92" s="51" t="s">
        <v>237</v>
      </c>
      <c r="G92" s="74" t="s">
        <v>236</v>
      </c>
    </row>
    <row r="93" spans="1:7" ht="12.75">
      <c r="A93" s="386" t="s">
        <v>188</v>
      </c>
      <c r="B93" s="387"/>
      <c r="C93" s="75" t="s">
        <v>187</v>
      </c>
      <c r="D93" s="52"/>
      <c r="E93" s="38"/>
      <c r="F93" s="52" t="s">
        <v>238</v>
      </c>
      <c r="G93" s="194"/>
    </row>
    <row r="94" spans="1:7" ht="13.5" thickBot="1">
      <c r="A94" s="375">
        <v>1</v>
      </c>
      <c r="B94" s="376"/>
      <c r="C94" s="193">
        <v>2</v>
      </c>
      <c r="D94" s="188">
        <v>3</v>
      </c>
      <c r="E94" s="197">
        <v>4</v>
      </c>
      <c r="F94" s="188">
        <v>5</v>
      </c>
      <c r="G94" s="195">
        <v>6</v>
      </c>
    </row>
    <row r="95" spans="1:7" ht="13.5" thickTop="1">
      <c r="A95" s="393" t="s">
        <v>239</v>
      </c>
      <c r="B95" s="394"/>
      <c r="C95" s="327"/>
      <c r="D95" s="61"/>
      <c r="E95" s="55"/>
      <c r="F95" s="61"/>
      <c r="G95" s="56"/>
    </row>
    <row r="96" spans="1:7" ht="12.75">
      <c r="A96" s="383" t="s">
        <v>240</v>
      </c>
      <c r="B96" s="384"/>
      <c r="C96" s="328"/>
      <c r="D96" s="24"/>
      <c r="E96" s="17"/>
      <c r="F96" s="24"/>
      <c r="G96" s="57"/>
    </row>
    <row r="97" spans="1:7" ht="12.75">
      <c r="A97" s="285" t="s">
        <v>561</v>
      </c>
      <c r="B97" s="286"/>
      <c r="C97" s="328"/>
      <c r="D97" s="24"/>
      <c r="E97" s="17"/>
      <c r="F97" s="24"/>
      <c r="G97" s="57"/>
    </row>
    <row r="98" spans="1:7" ht="12.75">
      <c r="A98" s="75" t="s">
        <v>241</v>
      </c>
      <c r="B98" s="164"/>
      <c r="C98" s="328"/>
      <c r="D98" s="24"/>
      <c r="E98" s="17"/>
      <c r="F98" s="24"/>
      <c r="G98" s="57"/>
    </row>
    <row r="99" spans="1:7" ht="18" customHeight="1">
      <c r="A99" s="161" t="s">
        <v>242</v>
      </c>
      <c r="B99" s="191"/>
      <c r="C99" s="329">
        <v>141</v>
      </c>
      <c r="D99" s="90">
        <v>22</v>
      </c>
      <c r="E99" s="187"/>
      <c r="F99" s="90" t="s">
        <v>220</v>
      </c>
      <c r="G99" s="86">
        <v>22</v>
      </c>
    </row>
    <row r="100" spans="1:7" ht="12.75">
      <c r="A100" s="68" t="s">
        <v>243</v>
      </c>
      <c r="B100" s="192"/>
      <c r="C100" s="330">
        <v>142</v>
      </c>
      <c r="D100" s="21">
        <v>22</v>
      </c>
      <c r="E100" s="76"/>
      <c r="F100" s="21" t="s">
        <v>220</v>
      </c>
      <c r="G100" s="77">
        <v>22</v>
      </c>
    </row>
    <row r="101" spans="1:7" ht="12.75">
      <c r="A101" s="285"/>
      <c r="B101" s="286"/>
      <c r="C101" s="328"/>
      <c r="D101" s="24"/>
      <c r="E101" s="17"/>
      <c r="F101" s="24"/>
      <c r="G101" s="57"/>
    </row>
    <row r="102" spans="1:7" ht="12.75">
      <c r="A102" s="75" t="s">
        <v>241</v>
      </c>
      <c r="B102" s="164"/>
      <c r="C102" s="328"/>
      <c r="D102" s="24"/>
      <c r="E102" s="17"/>
      <c r="F102" s="24"/>
      <c r="G102" s="57"/>
    </row>
    <row r="103" spans="1:7" ht="18" customHeight="1">
      <c r="A103" s="161" t="s">
        <v>242</v>
      </c>
      <c r="B103" s="191"/>
      <c r="C103" s="329">
        <v>143</v>
      </c>
      <c r="D103" s="90"/>
      <c r="E103" s="187"/>
      <c r="F103" s="90" t="s">
        <v>220</v>
      </c>
      <c r="G103" s="86"/>
    </row>
    <row r="104" spans="1:7" ht="12.75">
      <c r="A104" s="68" t="s">
        <v>243</v>
      </c>
      <c r="B104" s="192"/>
      <c r="C104" s="330">
        <v>144</v>
      </c>
      <c r="D104" s="21"/>
      <c r="E104" s="76"/>
      <c r="F104" s="21" t="s">
        <v>220</v>
      </c>
      <c r="G104" s="77"/>
    </row>
    <row r="105" spans="1:7" ht="12.75">
      <c r="A105" s="383" t="s">
        <v>239</v>
      </c>
      <c r="B105" s="384"/>
      <c r="C105" s="328"/>
      <c r="D105" s="24"/>
      <c r="E105" s="17"/>
      <c r="F105" s="24"/>
      <c r="G105" s="57"/>
    </row>
    <row r="106" spans="1:7" ht="12.75">
      <c r="A106" s="383" t="s">
        <v>244</v>
      </c>
      <c r="B106" s="384"/>
      <c r="C106" s="328"/>
      <c r="D106" s="24"/>
      <c r="E106" s="17"/>
      <c r="F106" s="24"/>
      <c r="G106" s="57"/>
    </row>
    <row r="107" spans="1:7" ht="12.75">
      <c r="A107" s="285"/>
      <c r="B107" s="286"/>
      <c r="C107" s="328"/>
      <c r="D107" s="24"/>
      <c r="E107" s="17"/>
      <c r="F107" s="24"/>
      <c r="G107" s="57"/>
    </row>
    <row r="108" spans="1:7" ht="12.75">
      <c r="A108" s="75" t="s">
        <v>241</v>
      </c>
      <c r="B108" s="164"/>
      <c r="C108" s="328"/>
      <c r="D108" s="24"/>
      <c r="E108" s="17"/>
      <c r="F108" s="24"/>
      <c r="G108" s="57"/>
    </row>
    <row r="109" spans="1:7" ht="18" customHeight="1">
      <c r="A109" s="161" t="s">
        <v>242</v>
      </c>
      <c r="B109" s="191"/>
      <c r="C109" s="329">
        <v>145</v>
      </c>
      <c r="D109" s="90"/>
      <c r="E109" s="187"/>
      <c r="F109" s="90" t="s">
        <v>220</v>
      </c>
      <c r="G109" s="86"/>
    </row>
    <row r="110" spans="1:7" ht="12.75">
      <c r="A110" s="68" t="s">
        <v>243</v>
      </c>
      <c r="B110" s="192"/>
      <c r="C110" s="330">
        <v>146</v>
      </c>
      <c r="D110" s="21"/>
      <c r="E110" s="76"/>
      <c r="F110" s="21" t="s">
        <v>220</v>
      </c>
      <c r="G110" s="77"/>
    </row>
    <row r="111" spans="1:7" ht="12.75">
      <c r="A111" s="285"/>
      <c r="B111" s="286"/>
      <c r="C111" s="328"/>
      <c r="D111" s="24"/>
      <c r="E111" s="17"/>
      <c r="F111" s="24"/>
      <c r="G111" s="57"/>
    </row>
    <row r="112" spans="1:7" ht="12.75">
      <c r="A112" s="75" t="s">
        <v>241</v>
      </c>
      <c r="B112" s="164"/>
      <c r="C112" s="328"/>
      <c r="D112" s="24"/>
      <c r="E112" s="17"/>
      <c r="F112" s="24"/>
      <c r="G112" s="57"/>
    </row>
    <row r="113" spans="1:7" ht="18" customHeight="1">
      <c r="A113" s="161" t="s">
        <v>242</v>
      </c>
      <c r="B113" s="191"/>
      <c r="C113" s="329">
        <v>147</v>
      </c>
      <c r="D113" s="90"/>
      <c r="E113" s="187"/>
      <c r="F113" s="90" t="s">
        <v>220</v>
      </c>
      <c r="G113" s="86"/>
    </row>
    <row r="114" spans="1:7" ht="12.75">
      <c r="A114" s="68" t="s">
        <v>243</v>
      </c>
      <c r="B114" s="192"/>
      <c r="C114" s="330">
        <v>148</v>
      </c>
      <c r="D114" s="21"/>
      <c r="E114" s="76"/>
      <c r="F114" s="21" t="s">
        <v>220</v>
      </c>
      <c r="G114" s="77"/>
    </row>
    <row r="115" spans="1:7" ht="12.75">
      <c r="A115" s="383" t="s">
        <v>245</v>
      </c>
      <c r="B115" s="384"/>
      <c r="C115" s="328"/>
      <c r="D115" s="24"/>
      <c r="E115" s="17"/>
      <c r="F115" s="24"/>
      <c r="G115" s="57"/>
    </row>
    <row r="116" spans="1:7" ht="12.75">
      <c r="A116" s="285"/>
      <c r="B116" s="286"/>
      <c r="C116" s="328"/>
      <c r="D116" s="24"/>
      <c r="E116" s="17"/>
      <c r="F116" s="24"/>
      <c r="G116" s="57"/>
    </row>
    <row r="117" spans="1:7" ht="12.75">
      <c r="A117" s="75" t="s">
        <v>241</v>
      </c>
      <c r="B117" s="164"/>
      <c r="C117" s="328"/>
      <c r="D117" s="24"/>
      <c r="E117" s="17"/>
      <c r="F117" s="24"/>
      <c r="G117" s="57"/>
    </row>
    <row r="118" spans="1:7" ht="18" customHeight="1">
      <c r="A118" s="161" t="s">
        <v>242</v>
      </c>
      <c r="B118" s="191"/>
      <c r="C118" s="329">
        <v>149</v>
      </c>
      <c r="D118" s="90"/>
      <c r="E118" s="187"/>
      <c r="F118" s="90" t="s">
        <v>220</v>
      </c>
      <c r="G118" s="86"/>
    </row>
    <row r="119" spans="1:7" ht="12.75">
      <c r="A119" s="68" t="s">
        <v>243</v>
      </c>
      <c r="B119" s="192"/>
      <c r="C119" s="330">
        <v>150</v>
      </c>
      <c r="D119" s="21"/>
      <c r="E119" s="76"/>
      <c r="F119" s="21" t="s">
        <v>220</v>
      </c>
      <c r="G119" s="77"/>
    </row>
    <row r="120" spans="1:7" ht="12.75">
      <c r="A120" s="285"/>
      <c r="B120" s="286"/>
      <c r="C120" s="328"/>
      <c r="D120" s="24"/>
      <c r="E120" s="17"/>
      <c r="F120" s="24"/>
      <c r="G120" s="57"/>
    </row>
    <row r="121" spans="1:7" ht="12.75">
      <c r="A121" s="75" t="s">
        <v>241</v>
      </c>
      <c r="B121" s="164"/>
      <c r="C121" s="328"/>
      <c r="D121" s="24"/>
      <c r="E121" s="17"/>
      <c r="F121" s="24"/>
      <c r="G121" s="57"/>
    </row>
    <row r="122" spans="1:7" ht="18" customHeight="1">
      <c r="A122" s="161" t="s">
        <v>242</v>
      </c>
      <c r="B122" s="191"/>
      <c r="C122" s="329">
        <v>151</v>
      </c>
      <c r="D122" s="90"/>
      <c r="E122" s="187"/>
      <c r="F122" s="90" t="s">
        <v>220</v>
      </c>
      <c r="G122" s="86"/>
    </row>
    <row r="123" spans="1:7" ht="13.5" thickBot="1">
      <c r="A123" s="199" t="s">
        <v>243</v>
      </c>
      <c r="B123" s="200"/>
      <c r="C123" s="331">
        <v>152</v>
      </c>
      <c r="D123" s="91"/>
      <c r="E123" s="201"/>
      <c r="F123" s="91" t="s">
        <v>220</v>
      </c>
      <c r="G123" s="78"/>
    </row>
    <row r="124" ht="13.5" thickTop="1">
      <c r="B124" s="53"/>
    </row>
    <row r="125" ht="12.75">
      <c r="B125" s="53"/>
    </row>
    <row r="126" ht="12.75">
      <c r="B126" s="53"/>
    </row>
    <row r="127" ht="12.75">
      <c r="B127" s="53"/>
    </row>
    <row r="128" ht="12.75">
      <c r="B128" s="53"/>
    </row>
    <row r="129" ht="12.75">
      <c r="B129" s="53"/>
    </row>
    <row r="130" ht="12.75">
      <c r="B130" s="53"/>
    </row>
    <row r="131" ht="12.75">
      <c r="B131" s="53"/>
    </row>
    <row r="132" ht="12.75">
      <c r="B132" s="53"/>
    </row>
    <row r="133" ht="12.75">
      <c r="B133" s="53"/>
    </row>
    <row r="134" spans="1:7" ht="12.75">
      <c r="A134" s="390" t="s">
        <v>186</v>
      </c>
      <c r="B134" s="391"/>
      <c r="C134" s="391"/>
      <c r="D134" s="51" t="s">
        <v>236</v>
      </c>
      <c r="E134" s="196" t="s">
        <v>70</v>
      </c>
      <c r="F134" s="51" t="s">
        <v>237</v>
      </c>
      <c r="G134" s="74" t="s">
        <v>236</v>
      </c>
    </row>
    <row r="135" spans="1:7" ht="12.75">
      <c r="A135" s="386" t="s">
        <v>188</v>
      </c>
      <c r="B135" s="387"/>
      <c r="C135" s="75" t="s">
        <v>187</v>
      </c>
      <c r="D135" s="52"/>
      <c r="E135" s="38"/>
      <c r="F135" s="52" t="s">
        <v>238</v>
      </c>
      <c r="G135" s="194"/>
    </row>
    <row r="136" spans="1:7" ht="13.5" thickBot="1">
      <c r="A136" s="375">
        <v>1</v>
      </c>
      <c r="B136" s="376"/>
      <c r="C136" s="193">
        <v>2</v>
      </c>
      <c r="D136" s="188">
        <v>3</v>
      </c>
      <c r="E136" s="197">
        <v>4</v>
      </c>
      <c r="F136" s="188">
        <v>5</v>
      </c>
      <c r="G136" s="195">
        <v>6</v>
      </c>
    </row>
    <row r="137" spans="1:7" ht="13.5" thickTop="1">
      <c r="A137" s="285"/>
      <c r="B137" s="286"/>
      <c r="C137" s="328"/>
      <c r="D137" s="24"/>
      <c r="E137" s="17"/>
      <c r="F137" s="24"/>
      <c r="G137" s="57"/>
    </row>
    <row r="138" spans="1:7" ht="12.75">
      <c r="A138" s="75" t="s">
        <v>241</v>
      </c>
      <c r="B138" s="164"/>
      <c r="C138" s="328"/>
      <c r="D138" s="24"/>
      <c r="E138" s="17"/>
      <c r="F138" s="24"/>
      <c r="G138" s="57"/>
    </row>
    <row r="139" spans="1:7" ht="18" customHeight="1">
      <c r="A139" s="161" t="s">
        <v>242</v>
      </c>
      <c r="B139" s="191"/>
      <c r="C139" s="329">
        <v>153</v>
      </c>
      <c r="D139" s="90"/>
      <c r="E139" s="187"/>
      <c r="F139" s="90" t="s">
        <v>220</v>
      </c>
      <c r="G139" s="86"/>
    </row>
    <row r="140" spans="1:7" ht="12.75">
      <c r="A140" s="68" t="s">
        <v>243</v>
      </c>
      <c r="B140" s="192"/>
      <c r="C140" s="330">
        <v>154</v>
      </c>
      <c r="D140" s="21"/>
      <c r="E140" s="76"/>
      <c r="F140" s="21" t="s">
        <v>220</v>
      </c>
      <c r="G140" s="77"/>
    </row>
    <row r="141" spans="1:7" ht="12.75">
      <c r="A141" s="383" t="s">
        <v>246</v>
      </c>
      <c r="B141" s="384"/>
      <c r="C141" s="328"/>
      <c r="D141" s="24"/>
      <c r="E141" s="17"/>
      <c r="F141" s="24"/>
      <c r="G141" s="57"/>
    </row>
    <row r="142" spans="1:7" ht="12.75">
      <c r="A142" s="285" t="s">
        <v>564</v>
      </c>
      <c r="B142" s="286"/>
      <c r="C142" s="328"/>
      <c r="D142" s="24"/>
      <c r="E142" s="17"/>
      <c r="F142" s="24"/>
      <c r="G142" s="57"/>
    </row>
    <row r="143" spans="1:7" ht="12.75">
      <c r="A143" s="75" t="s">
        <v>241</v>
      </c>
      <c r="B143" s="164"/>
      <c r="C143" s="328"/>
      <c r="D143" s="24"/>
      <c r="E143" s="17"/>
      <c r="F143" s="24"/>
      <c r="G143" s="57"/>
    </row>
    <row r="144" spans="1:7" ht="18" customHeight="1">
      <c r="A144" s="161" t="s">
        <v>242</v>
      </c>
      <c r="B144" s="191"/>
      <c r="C144" s="329">
        <v>155</v>
      </c>
      <c r="D144" s="90"/>
      <c r="E144" s="187">
        <v>384</v>
      </c>
      <c r="F144" s="90">
        <v>384</v>
      </c>
      <c r="G144" s="86"/>
    </row>
    <row r="145" spans="1:7" ht="12.75">
      <c r="A145" s="68" t="s">
        <v>243</v>
      </c>
      <c r="B145" s="192"/>
      <c r="C145" s="330">
        <v>156</v>
      </c>
      <c r="D145" s="21"/>
      <c r="E145" s="76">
        <v>1590</v>
      </c>
      <c r="F145" s="21">
        <v>1590</v>
      </c>
      <c r="G145" s="77"/>
    </row>
    <row r="146" spans="1:7" ht="12.75">
      <c r="A146" s="285"/>
      <c r="B146" s="286"/>
      <c r="C146" s="328"/>
      <c r="D146" s="24"/>
      <c r="E146" s="17"/>
      <c r="F146" s="24"/>
      <c r="G146" s="57"/>
    </row>
    <row r="147" spans="1:7" ht="12.75">
      <c r="A147" s="75" t="s">
        <v>241</v>
      </c>
      <c r="B147" s="164"/>
      <c r="C147" s="328"/>
      <c r="D147" s="24"/>
      <c r="E147" s="17"/>
      <c r="F147" s="24"/>
      <c r="G147" s="57"/>
    </row>
    <row r="148" spans="1:7" ht="18" customHeight="1">
      <c r="A148" s="161" t="s">
        <v>242</v>
      </c>
      <c r="B148" s="191"/>
      <c r="C148" s="329">
        <v>157</v>
      </c>
      <c r="D148" s="90"/>
      <c r="E148" s="187"/>
      <c r="F148" s="90" t="s">
        <v>220</v>
      </c>
      <c r="G148" s="86"/>
    </row>
    <row r="149" spans="1:7" ht="13.5" thickBot="1">
      <c r="A149" s="199" t="s">
        <v>243</v>
      </c>
      <c r="B149" s="208"/>
      <c r="C149" s="331">
        <v>158</v>
      </c>
      <c r="D149" s="91"/>
      <c r="E149" s="201"/>
      <c r="F149" s="91" t="s">
        <v>220</v>
      </c>
      <c r="G149" s="78"/>
    </row>
    <row r="150" ht="13.5" thickTop="1"/>
    <row r="152" spans="2:4" ht="15">
      <c r="B152" s="20" t="s">
        <v>247</v>
      </c>
      <c r="C152" s="326"/>
      <c r="D152" s="7"/>
    </row>
    <row r="154" spans="1:7" ht="12.75">
      <c r="A154" s="385" t="s">
        <v>186</v>
      </c>
      <c r="B154" s="385"/>
      <c r="C154" s="385"/>
      <c r="D154" s="97" t="s">
        <v>75</v>
      </c>
      <c r="E154" s="98"/>
      <c r="F154" s="97" t="s">
        <v>76</v>
      </c>
      <c r="G154" s="98"/>
    </row>
    <row r="155" spans="1:7" ht="12.75">
      <c r="A155" s="385" t="s">
        <v>188</v>
      </c>
      <c r="B155" s="385"/>
      <c r="C155" s="39" t="s">
        <v>187</v>
      </c>
      <c r="D155" s="99" t="s">
        <v>77</v>
      </c>
      <c r="E155" s="100"/>
      <c r="F155" s="99" t="s">
        <v>248</v>
      </c>
      <c r="G155" s="100"/>
    </row>
    <row r="156" spans="1:7" ht="13.5" thickBot="1">
      <c r="A156" s="375">
        <v>1</v>
      </c>
      <c r="B156" s="376"/>
      <c r="C156" s="51">
        <v>2</v>
      </c>
      <c r="D156" s="388">
        <v>3</v>
      </c>
      <c r="E156" s="389"/>
      <c r="F156" s="97">
        <v>4</v>
      </c>
      <c r="G156" s="98"/>
    </row>
    <row r="157" spans="1:7" ht="14.25" thickBot="1" thickTop="1">
      <c r="A157" s="381" t="s">
        <v>78</v>
      </c>
      <c r="B157" s="382"/>
      <c r="C157" s="247">
        <v>200</v>
      </c>
      <c r="D157" s="378">
        <f>40995-4218</f>
        <v>36777</v>
      </c>
      <c r="E157" s="379"/>
      <c r="F157" s="378">
        <f>104965-70115</f>
        <v>34850</v>
      </c>
      <c r="G157" s="380"/>
    </row>
    <row r="158" spans="1:7" ht="13.5" thickTop="1">
      <c r="A158" s="72"/>
      <c r="B158" s="164"/>
      <c r="C158" s="52"/>
      <c r="D158" s="183" t="s">
        <v>79</v>
      </c>
      <c r="E158" s="101"/>
      <c r="F158" s="95"/>
      <c r="G158" s="205"/>
    </row>
    <row r="159" spans="1:7" s="290" customFormat="1" ht="25.5" customHeight="1">
      <c r="A159" s="288"/>
      <c r="B159" s="287"/>
      <c r="C159" s="234"/>
      <c r="D159" s="289" t="s">
        <v>416</v>
      </c>
      <c r="E159" s="262" t="s">
        <v>417</v>
      </c>
      <c r="F159" s="289" t="s">
        <v>418</v>
      </c>
      <c r="G159" s="262" t="s">
        <v>417</v>
      </c>
    </row>
    <row r="160" spans="1:7" ht="13.5" thickBot="1">
      <c r="A160" s="161"/>
      <c r="B160" s="198"/>
      <c r="C160" s="52"/>
      <c r="D160" s="196">
        <v>3</v>
      </c>
      <c r="E160" s="51">
        <v>4</v>
      </c>
      <c r="F160" s="74">
        <v>5</v>
      </c>
      <c r="G160" s="74">
        <v>6</v>
      </c>
    </row>
    <row r="161" spans="1:7" ht="13.5" thickTop="1">
      <c r="A161" s="72" t="s">
        <v>80</v>
      </c>
      <c r="B161" s="164"/>
      <c r="C161" s="332"/>
      <c r="D161" s="202"/>
      <c r="E161" s="61"/>
      <c r="F161" s="61"/>
      <c r="G161" s="56"/>
    </row>
    <row r="162" spans="1:7" ht="12.75">
      <c r="A162" s="72" t="s">
        <v>466</v>
      </c>
      <c r="B162" s="164"/>
      <c r="C162" s="314">
        <v>210</v>
      </c>
      <c r="D162" s="71"/>
      <c r="E162" s="24"/>
      <c r="F162" s="24"/>
      <c r="G162" s="57"/>
    </row>
    <row r="163" spans="1:7" ht="12.75">
      <c r="A163" s="68" t="s">
        <v>74</v>
      </c>
      <c r="B163" s="207"/>
      <c r="C163" s="318"/>
      <c r="D163" s="203"/>
      <c r="E163" s="21"/>
      <c r="F163" s="21"/>
      <c r="G163" s="77"/>
    </row>
    <row r="164" spans="1:7" ht="12.75">
      <c r="A164" s="161"/>
      <c r="B164" s="206"/>
      <c r="C164" s="318"/>
      <c r="D164" s="203"/>
      <c r="E164" s="21"/>
      <c r="F164" s="21"/>
      <c r="G164" s="77"/>
    </row>
    <row r="165" spans="1:7" ht="12.75">
      <c r="A165" s="68"/>
      <c r="B165" s="207"/>
      <c r="C165" s="318"/>
      <c r="D165" s="203"/>
      <c r="E165" s="21"/>
      <c r="F165" s="21"/>
      <c r="G165" s="77"/>
    </row>
    <row r="166" spans="1:7" ht="12.75">
      <c r="A166" s="72" t="s">
        <v>419</v>
      </c>
      <c r="B166" s="164"/>
      <c r="C166" s="314">
        <v>220</v>
      </c>
      <c r="D166" s="71"/>
      <c r="E166" s="24"/>
      <c r="F166" s="24"/>
      <c r="G166" s="57"/>
    </row>
    <row r="167" spans="1:7" ht="12.75">
      <c r="A167" s="68" t="s">
        <v>74</v>
      </c>
      <c r="B167" s="207"/>
      <c r="C167" s="318"/>
      <c r="D167" s="203"/>
      <c r="E167" s="21"/>
      <c r="F167" s="21"/>
      <c r="G167" s="77"/>
    </row>
    <row r="168" spans="1:7" ht="12.75">
      <c r="A168" s="68"/>
      <c r="B168" s="207"/>
      <c r="C168" s="318"/>
      <c r="D168" s="203"/>
      <c r="E168" s="21"/>
      <c r="F168" s="21"/>
      <c r="G168" s="77"/>
    </row>
    <row r="169" spans="1:7" ht="13.5" thickBot="1">
      <c r="A169" s="199"/>
      <c r="B169" s="208"/>
      <c r="C169" s="333"/>
      <c r="D169" s="204"/>
      <c r="E169" s="66"/>
      <c r="F169" s="66"/>
      <c r="G169" s="59"/>
    </row>
    <row r="170" spans="1:7" ht="13.5" thickTop="1">
      <c r="A170" s="17"/>
      <c r="B170" s="164"/>
      <c r="C170" s="38"/>
      <c r="D170" s="17"/>
      <c r="E170" s="17"/>
      <c r="F170" s="17"/>
      <c r="G170" s="17"/>
    </row>
    <row r="171" spans="1:7" ht="12.75">
      <c r="A171" s="17"/>
      <c r="B171" s="164"/>
      <c r="C171" s="38"/>
      <c r="D171" s="17"/>
      <c r="E171" s="17"/>
      <c r="F171" s="17"/>
      <c r="G171" s="17"/>
    </row>
    <row r="172" ht="12.75">
      <c r="B172" s="53"/>
    </row>
    <row r="173" ht="12.75">
      <c r="B173" s="1"/>
    </row>
    <row r="174" spans="1:5" ht="12.75">
      <c r="A174" s="16" t="s">
        <v>34</v>
      </c>
      <c r="B174" s="17"/>
      <c r="C174" s="38"/>
      <c r="D174" s="17"/>
      <c r="E174" s="17"/>
    </row>
    <row r="175" spans="1:5" ht="12.75">
      <c r="A175" s="16"/>
      <c r="B175" s="17"/>
      <c r="C175" s="38"/>
      <c r="D175" s="17"/>
      <c r="E175" s="17"/>
    </row>
    <row r="176" spans="1:5" ht="12.75">
      <c r="A176" s="16"/>
      <c r="B176" s="17"/>
      <c r="C176" s="38"/>
      <c r="D176" s="17"/>
      <c r="E176" s="17" t="s">
        <v>1</v>
      </c>
    </row>
    <row r="177" spans="1:5" ht="12.75">
      <c r="A177" s="16"/>
      <c r="B177" s="17"/>
      <c r="C177" s="38"/>
      <c r="D177" s="17"/>
      <c r="E177" s="17"/>
    </row>
    <row r="178" spans="1:5" ht="12.75">
      <c r="A178" s="16" t="s">
        <v>579</v>
      </c>
      <c r="B178" s="17"/>
      <c r="C178" s="38" t="s">
        <v>1</v>
      </c>
      <c r="D178" s="17"/>
      <c r="E178" s="17"/>
    </row>
    <row r="179" ht="12.75">
      <c r="A179" s="16"/>
    </row>
    <row r="180" ht="12.75">
      <c r="A180" s="16"/>
    </row>
  </sheetData>
  <sheetProtection/>
  <mergeCells count="24">
    <mergeCell ref="F8:G8"/>
    <mergeCell ref="F7:G7"/>
    <mergeCell ref="F9:G9"/>
    <mergeCell ref="A16:B17"/>
    <mergeCell ref="A69:B70"/>
    <mergeCell ref="A96:B96"/>
    <mergeCell ref="A92:C92"/>
    <mergeCell ref="A93:B93"/>
    <mergeCell ref="A94:B94"/>
    <mergeCell ref="A95:B95"/>
    <mergeCell ref="A135:B135"/>
    <mergeCell ref="A136:B136"/>
    <mergeCell ref="A156:B156"/>
    <mergeCell ref="D156:E156"/>
    <mergeCell ref="A105:B105"/>
    <mergeCell ref="A106:B106"/>
    <mergeCell ref="A115:B115"/>
    <mergeCell ref="A134:C134"/>
    <mergeCell ref="D157:E157"/>
    <mergeCell ref="F157:G157"/>
    <mergeCell ref="A157:B157"/>
    <mergeCell ref="A141:B141"/>
    <mergeCell ref="A154:C154"/>
    <mergeCell ref="A155:B155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62">
      <selection activeCell="C45" sqref="C45"/>
    </sheetView>
  </sheetViews>
  <sheetFormatPr defaultColWidth="9.00390625" defaultRowHeight="12.75"/>
  <cols>
    <col min="1" max="1" width="54.75390625" style="0" customWidth="1"/>
    <col min="2" max="2" width="7.75390625" style="0" customWidth="1"/>
    <col min="3" max="3" width="14.50390625" style="0" customWidth="1"/>
    <col min="4" max="4" width="8.50390625" style="0" customWidth="1"/>
    <col min="5" max="5" width="8.25390625" style="0" customWidth="1"/>
  </cols>
  <sheetData>
    <row r="1" spans="1:2" ht="15">
      <c r="A1" s="7" t="s">
        <v>425</v>
      </c>
      <c r="B1" s="7"/>
    </row>
    <row r="2" ht="15">
      <c r="A2" s="7" t="s">
        <v>580</v>
      </c>
    </row>
    <row r="3" spans="1:2" ht="15">
      <c r="A3" s="7"/>
      <c r="B3" s="7"/>
    </row>
    <row r="5" spans="1:5" ht="15">
      <c r="A5" s="7" t="s">
        <v>1</v>
      </c>
      <c r="C5" s="4"/>
      <c r="D5" s="45" t="s">
        <v>63</v>
      </c>
      <c r="E5" s="46"/>
    </row>
    <row r="6" spans="1:5" ht="15">
      <c r="A6" s="373" t="s">
        <v>253</v>
      </c>
      <c r="B6" s="373"/>
      <c r="C6" s="374"/>
      <c r="D6" s="210" t="s">
        <v>81</v>
      </c>
      <c r="E6" s="96"/>
    </row>
    <row r="7" spans="1:5" ht="15">
      <c r="A7" s="373" t="s">
        <v>267</v>
      </c>
      <c r="B7" s="373"/>
      <c r="C7" s="374"/>
      <c r="D7" s="9" t="s">
        <v>582</v>
      </c>
      <c r="E7" s="42"/>
    </row>
    <row r="8" spans="1:5" ht="15">
      <c r="A8" s="6" t="s">
        <v>557</v>
      </c>
      <c r="B8" s="6"/>
      <c r="C8" s="157" t="s">
        <v>82</v>
      </c>
      <c r="D8" s="395">
        <v>892270</v>
      </c>
      <c r="E8" s="396"/>
    </row>
    <row r="9" spans="1:5" ht="15">
      <c r="A9" s="6" t="s">
        <v>66</v>
      </c>
      <c r="B9" s="6"/>
      <c r="C9" s="157" t="s">
        <v>67</v>
      </c>
      <c r="D9" s="395">
        <v>1200000095</v>
      </c>
      <c r="E9" s="396"/>
    </row>
    <row r="10" spans="1:5" ht="15">
      <c r="A10" s="6" t="s">
        <v>136</v>
      </c>
      <c r="B10" s="6"/>
      <c r="C10" s="157" t="s">
        <v>133</v>
      </c>
      <c r="D10" s="395" t="s">
        <v>135</v>
      </c>
      <c r="E10" s="396"/>
    </row>
    <row r="11" spans="1:5" ht="15">
      <c r="A11" s="6" t="s">
        <v>68</v>
      </c>
      <c r="B11" s="6"/>
      <c r="C11" s="6"/>
      <c r="D11" s="11"/>
      <c r="E11" s="23"/>
    </row>
    <row r="12" spans="1:5" ht="15">
      <c r="A12" s="41" t="s">
        <v>1</v>
      </c>
      <c r="B12" s="41"/>
      <c r="C12" s="6"/>
      <c r="D12" s="362">
        <v>47</v>
      </c>
      <c r="E12" s="363">
        <v>16</v>
      </c>
    </row>
    <row r="13" spans="1:5" ht="15">
      <c r="A13" s="6" t="s">
        <v>125</v>
      </c>
      <c r="B13" s="6"/>
      <c r="C13" s="6"/>
      <c r="D13" s="43" t="s">
        <v>7</v>
      </c>
      <c r="E13" s="42"/>
    </row>
    <row r="14" spans="1:5" ht="15">
      <c r="A14" s="6"/>
      <c r="B14" s="6"/>
      <c r="C14" s="6"/>
      <c r="D14" s="81"/>
      <c r="E14" s="17"/>
    </row>
    <row r="16" spans="1:5" ht="12.75">
      <c r="A16" s="369" t="s">
        <v>186</v>
      </c>
      <c r="B16" s="370"/>
      <c r="C16" s="51" t="s">
        <v>41</v>
      </c>
      <c r="D16" s="412" t="s">
        <v>420</v>
      </c>
      <c r="E16" s="413"/>
    </row>
    <row r="17" spans="1:5" ht="12.75">
      <c r="A17" s="371"/>
      <c r="B17" s="372"/>
      <c r="C17" s="52" t="s">
        <v>43</v>
      </c>
      <c r="D17" s="410" t="s">
        <v>421</v>
      </c>
      <c r="E17" s="411"/>
    </row>
    <row r="18" spans="1:5" ht="12.75">
      <c r="A18" s="39" t="s">
        <v>188</v>
      </c>
      <c r="B18" s="39" t="s">
        <v>187</v>
      </c>
      <c r="C18" s="52"/>
      <c r="D18" s="386" t="s">
        <v>422</v>
      </c>
      <c r="E18" s="387"/>
    </row>
    <row r="19" spans="1:5" ht="13.5" thickBot="1">
      <c r="A19" s="47">
        <v>1</v>
      </c>
      <c r="B19" s="51">
        <v>2</v>
      </c>
      <c r="C19" s="51">
        <v>3</v>
      </c>
      <c r="D19" s="406">
        <v>4</v>
      </c>
      <c r="E19" s="407"/>
    </row>
    <row r="20" spans="1:5" ht="13.5" thickTop="1">
      <c r="A20" s="92" t="s">
        <v>251</v>
      </c>
      <c r="B20" s="54" t="s">
        <v>440</v>
      </c>
      <c r="C20" s="2">
        <v>56534</v>
      </c>
      <c r="D20" s="408">
        <v>25602</v>
      </c>
      <c r="E20" s="409"/>
    </row>
    <row r="21" spans="1:5" ht="12.75">
      <c r="A21" s="211" t="s">
        <v>252</v>
      </c>
      <c r="B21" s="79"/>
      <c r="C21" s="109"/>
      <c r="D21" s="398"/>
      <c r="E21" s="399"/>
    </row>
    <row r="22" spans="1:5" ht="12.75">
      <c r="A22" s="68" t="s">
        <v>254</v>
      </c>
      <c r="B22" s="79" t="s">
        <v>441</v>
      </c>
      <c r="C22" s="109">
        <v>391632</v>
      </c>
      <c r="D22" s="398">
        <v>341381</v>
      </c>
      <c r="E22" s="399"/>
    </row>
    <row r="23" spans="1:5" ht="12.75">
      <c r="A23" s="68"/>
      <c r="B23" s="79"/>
      <c r="C23" s="109"/>
      <c r="D23" s="398"/>
      <c r="E23" s="399"/>
    </row>
    <row r="24" spans="1:5" ht="12.75">
      <c r="A24" s="68"/>
      <c r="B24" s="79"/>
      <c r="C24" s="109"/>
      <c r="D24" s="398"/>
      <c r="E24" s="399"/>
    </row>
    <row r="25" spans="1:5" ht="12.75">
      <c r="A25" s="68" t="s">
        <v>255</v>
      </c>
      <c r="B25" s="79" t="s">
        <v>443</v>
      </c>
      <c r="C25" s="109">
        <f>14630-91</f>
        <v>14539</v>
      </c>
      <c r="D25" s="398">
        <v>14365</v>
      </c>
      <c r="E25" s="399"/>
    </row>
    <row r="26" spans="1:5" ht="12.75">
      <c r="A26" s="68" t="s">
        <v>256</v>
      </c>
      <c r="B26" s="79"/>
      <c r="C26" s="109"/>
      <c r="D26" s="398"/>
      <c r="E26" s="399"/>
    </row>
    <row r="27" spans="1:5" ht="12.75">
      <c r="A27" s="82" t="s">
        <v>257</v>
      </c>
      <c r="B27" s="83"/>
      <c r="C27" s="110"/>
      <c r="D27" s="404"/>
      <c r="E27" s="405"/>
    </row>
    <row r="28" spans="1:5" ht="12.75">
      <c r="A28" s="84" t="s">
        <v>258</v>
      </c>
      <c r="B28" s="185" t="s">
        <v>456</v>
      </c>
      <c r="C28" s="111">
        <v>285465</v>
      </c>
      <c r="D28" s="402">
        <v>287189</v>
      </c>
      <c r="E28" s="403"/>
    </row>
    <row r="29" spans="1:5" ht="12.75">
      <c r="A29" s="68" t="s">
        <v>259</v>
      </c>
      <c r="B29" s="79" t="s">
        <v>467</v>
      </c>
      <c r="C29" s="111">
        <v>35220</v>
      </c>
      <c r="D29" s="398">
        <v>25419</v>
      </c>
      <c r="E29" s="399"/>
    </row>
    <row r="30" spans="1:5" ht="12.75">
      <c r="A30" s="68" t="s">
        <v>260</v>
      </c>
      <c r="B30" s="79" t="s">
        <v>468</v>
      </c>
      <c r="C30" s="111"/>
      <c r="D30" s="398"/>
      <c r="E30" s="399"/>
    </row>
    <row r="31" spans="1:5" ht="12.75">
      <c r="A31" s="68" t="s">
        <v>261</v>
      </c>
      <c r="B31" s="79" t="s">
        <v>469</v>
      </c>
      <c r="C31" s="111">
        <v>53203</v>
      </c>
      <c r="D31" s="398">
        <v>34314</v>
      </c>
      <c r="E31" s="399"/>
    </row>
    <row r="32" spans="1:5" ht="12.75">
      <c r="A32" s="68"/>
      <c r="B32" s="79"/>
      <c r="C32" s="111" t="s">
        <v>423</v>
      </c>
      <c r="D32" s="398"/>
      <c r="E32" s="399"/>
    </row>
    <row r="33" spans="1:5" ht="12.75">
      <c r="A33" s="68"/>
      <c r="B33" s="79"/>
      <c r="C33" s="111" t="s">
        <v>423</v>
      </c>
      <c r="D33" s="398" t="s">
        <v>424</v>
      </c>
      <c r="E33" s="399"/>
    </row>
    <row r="34" spans="1:5" ht="12.75">
      <c r="A34" s="68" t="s">
        <v>262</v>
      </c>
      <c r="B34" s="79" t="s">
        <v>457</v>
      </c>
      <c r="C34" s="111">
        <v>22390</v>
      </c>
      <c r="D34" s="398">
        <v>11639</v>
      </c>
      <c r="E34" s="399"/>
    </row>
    <row r="35" spans="1:5" ht="12.75">
      <c r="A35" s="68" t="s">
        <v>263</v>
      </c>
      <c r="B35" s="79" t="s">
        <v>458</v>
      </c>
      <c r="C35" s="111">
        <f>C22+C25-C28-C29-C31-C34-C30</f>
        <v>9893</v>
      </c>
      <c r="D35" s="398">
        <f>D22+D25-D28-D29-D31-D34-D30</f>
        <v>-2815</v>
      </c>
      <c r="E35" s="399"/>
    </row>
    <row r="36" spans="1:5" ht="26.25">
      <c r="A36" s="212" t="s">
        <v>264</v>
      </c>
      <c r="B36" s="83"/>
      <c r="C36" s="110"/>
      <c r="D36" s="404"/>
      <c r="E36" s="405"/>
    </row>
    <row r="37" spans="1:5" ht="26.25">
      <c r="A37" s="213" t="s">
        <v>265</v>
      </c>
      <c r="B37" s="185" t="s">
        <v>470</v>
      </c>
      <c r="C37" s="111">
        <v>30</v>
      </c>
      <c r="D37" s="402">
        <v>24</v>
      </c>
      <c r="E37" s="403"/>
    </row>
    <row r="38" spans="1:5" ht="12.75">
      <c r="A38" s="214" t="s">
        <v>266</v>
      </c>
      <c r="B38" s="85" t="s">
        <v>471</v>
      </c>
      <c r="C38" s="111"/>
      <c r="D38" s="398">
        <v>30000</v>
      </c>
      <c r="E38" s="399"/>
    </row>
    <row r="39" spans="1:5" ht="12.75">
      <c r="A39" s="214" t="s">
        <v>268</v>
      </c>
      <c r="B39" s="85" t="s">
        <v>472</v>
      </c>
      <c r="C39" s="111">
        <f>308+91</f>
        <v>399</v>
      </c>
      <c r="D39" s="398">
        <v>225</v>
      </c>
      <c r="E39" s="399"/>
    </row>
    <row r="40" spans="1:5" ht="12.75">
      <c r="A40" s="214" t="s">
        <v>269</v>
      </c>
      <c r="B40" s="85" t="s">
        <v>473</v>
      </c>
      <c r="C40" s="111">
        <v>620</v>
      </c>
      <c r="D40" s="398">
        <v>697</v>
      </c>
      <c r="E40" s="399"/>
    </row>
    <row r="41" spans="1:5" ht="26.25">
      <c r="A41" s="214" t="s">
        <v>270</v>
      </c>
      <c r="B41" s="85" t="s">
        <v>474</v>
      </c>
      <c r="C41" s="111"/>
      <c r="D41" s="398">
        <v>4556</v>
      </c>
      <c r="E41" s="399"/>
    </row>
    <row r="42" spans="1:5" ht="12.75">
      <c r="A42" s="214" t="s">
        <v>584</v>
      </c>
      <c r="B42" s="85"/>
      <c r="C42" s="111">
        <v>62533</v>
      </c>
      <c r="D42" s="398"/>
      <c r="E42" s="399"/>
    </row>
    <row r="43" spans="1:5" ht="12.75">
      <c r="A43" s="214"/>
      <c r="B43" s="85"/>
      <c r="C43" s="111"/>
      <c r="D43" s="398"/>
      <c r="E43" s="399"/>
    </row>
    <row r="44" spans="1:5" ht="12.75">
      <c r="A44" s="214" t="s">
        <v>271</v>
      </c>
      <c r="B44" s="85" t="s">
        <v>475</v>
      </c>
      <c r="C44" s="111" t="s">
        <v>423</v>
      </c>
      <c r="D44" s="398" t="s">
        <v>424</v>
      </c>
      <c r="E44" s="399"/>
    </row>
    <row r="45" spans="1:5" ht="39">
      <c r="A45" s="214" t="s">
        <v>272</v>
      </c>
      <c r="B45" s="85" t="s">
        <v>476</v>
      </c>
      <c r="C45" s="368">
        <v>72739</v>
      </c>
      <c r="D45" s="402">
        <v>11718</v>
      </c>
      <c r="E45" s="403"/>
    </row>
    <row r="46" spans="1:5" ht="13.5" thickBot="1">
      <c r="A46" s="215" t="s">
        <v>273</v>
      </c>
      <c r="B46" s="89" t="s">
        <v>477</v>
      </c>
      <c r="C46" s="216"/>
      <c r="D46" s="400"/>
      <c r="E46" s="401"/>
    </row>
    <row r="47" ht="13.5" thickTop="1">
      <c r="B47" s="53"/>
    </row>
    <row r="48" ht="12.75">
      <c r="B48" s="53"/>
    </row>
    <row r="49" ht="12.75">
      <c r="B49" s="53"/>
    </row>
    <row r="50" ht="12.75">
      <c r="B50" s="53"/>
    </row>
    <row r="51" spans="1:5" ht="12.75">
      <c r="A51" s="369" t="s">
        <v>186</v>
      </c>
      <c r="B51" s="370"/>
      <c r="C51" s="51" t="s">
        <v>41</v>
      </c>
      <c r="D51" s="412" t="s">
        <v>420</v>
      </c>
      <c r="E51" s="413"/>
    </row>
    <row r="52" spans="1:5" ht="12.75">
      <c r="A52" s="371"/>
      <c r="B52" s="372"/>
      <c r="C52" s="52" t="s">
        <v>43</v>
      </c>
      <c r="D52" s="410" t="s">
        <v>421</v>
      </c>
      <c r="E52" s="411"/>
    </row>
    <row r="53" spans="1:5" ht="12.75">
      <c r="A53" s="39" t="s">
        <v>188</v>
      </c>
      <c r="B53" s="39" t="s">
        <v>187</v>
      </c>
      <c r="C53" s="52"/>
      <c r="D53" s="386" t="s">
        <v>422</v>
      </c>
      <c r="E53" s="387"/>
    </row>
    <row r="54" spans="1:5" ht="13.5" thickBot="1">
      <c r="A54" s="47">
        <v>1</v>
      </c>
      <c r="B54" s="51">
        <v>2</v>
      </c>
      <c r="C54" s="188">
        <v>3</v>
      </c>
      <c r="D54" s="406">
        <v>4</v>
      </c>
      <c r="E54" s="407"/>
    </row>
    <row r="55" spans="1:5" ht="13.5" thickTop="1">
      <c r="A55" s="217" t="s">
        <v>274</v>
      </c>
      <c r="B55" s="54" t="s">
        <v>478</v>
      </c>
      <c r="C55" s="111" t="s">
        <v>423</v>
      </c>
      <c r="D55" s="408" t="s">
        <v>163</v>
      </c>
      <c r="E55" s="409"/>
    </row>
    <row r="56" spans="1:5" ht="12.75">
      <c r="A56" s="218"/>
      <c r="B56" s="79"/>
      <c r="C56" s="109"/>
      <c r="D56" s="398"/>
      <c r="E56" s="399"/>
    </row>
    <row r="57" spans="1:5" ht="12.75">
      <c r="A57" s="68"/>
      <c r="B57" s="79"/>
      <c r="C57" s="109"/>
      <c r="D57" s="398"/>
      <c r="E57" s="399"/>
    </row>
    <row r="58" spans="1:5" ht="12.75">
      <c r="A58" s="68" t="s">
        <v>275</v>
      </c>
      <c r="B58" s="79" t="s">
        <v>479</v>
      </c>
      <c r="C58" s="109">
        <f>C37+C39-C45-C46+C40+C41+C38+C42</f>
        <v>-9157</v>
      </c>
      <c r="D58" s="398">
        <v>23784</v>
      </c>
      <c r="E58" s="399"/>
    </row>
    <row r="59" spans="1:5" ht="26.25">
      <c r="A59" s="212" t="s">
        <v>276</v>
      </c>
      <c r="B59" s="87"/>
      <c r="C59" s="110"/>
      <c r="D59" s="404"/>
      <c r="E59" s="405"/>
    </row>
    <row r="60" spans="1:5" ht="12.75">
      <c r="A60" s="161" t="s">
        <v>277</v>
      </c>
      <c r="B60" s="85" t="s">
        <v>523</v>
      </c>
      <c r="C60" s="111"/>
      <c r="D60" s="402"/>
      <c r="E60" s="403"/>
    </row>
    <row r="61" spans="1:5" ht="26.25">
      <c r="A61" s="219" t="s">
        <v>278</v>
      </c>
      <c r="B61" s="79" t="s">
        <v>524</v>
      </c>
      <c r="C61" s="109">
        <v>14660</v>
      </c>
      <c r="D61" s="398">
        <v>15000</v>
      </c>
      <c r="E61" s="399"/>
    </row>
    <row r="62" spans="1:5" ht="12.75">
      <c r="A62" s="67"/>
      <c r="B62" s="69"/>
      <c r="C62" s="109"/>
      <c r="D62" s="398"/>
      <c r="E62" s="399"/>
    </row>
    <row r="63" spans="1:5" ht="12.75">
      <c r="A63" s="84"/>
      <c r="B63" s="185"/>
      <c r="C63" s="111"/>
      <c r="D63" s="402"/>
      <c r="E63" s="403"/>
    </row>
    <row r="64" spans="1:5" ht="12.75">
      <c r="A64" s="68" t="s">
        <v>279</v>
      </c>
      <c r="B64" s="79" t="s">
        <v>525</v>
      </c>
      <c r="C64" s="109">
        <v>12715</v>
      </c>
      <c r="D64" s="398">
        <v>5037</v>
      </c>
      <c r="E64" s="399"/>
    </row>
    <row r="65" spans="1:5" ht="12.75">
      <c r="A65" s="68" t="s">
        <v>280</v>
      </c>
      <c r="B65" s="79" t="s">
        <v>526</v>
      </c>
      <c r="C65" s="109" t="s">
        <v>426</v>
      </c>
      <c r="D65" s="398" t="s">
        <v>424</v>
      </c>
      <c r="E65" s="399"/>
    </row>
    <row r="66" spans="1:5" ht="12.75">
      <c r="A66" s="68"/>
      <c r="B66" s="79"/>
      <c r="C66" s="109" t="s">
        <v>426</v>
      </c>
      <c r="D66" s="398" t="s">
        <v>424</v>
      </c>
      <c r="E66" s="399"/>
    </row>
    <row r="67" spans="1:5" ht="12.75">
      <c r="A67" s="68"/>
      <c r="B67" s="79"/>
      <c r="C67" s="109" t="s">
        <v>426</v>
      </c>
      <c r="D67" s="398" t="s">
        <v>424</v>
      </c>
      <c r="E67" s="399"/>
    </row>
    <row r="68" spans="1:5" ht="12.75">
      <c r="A68" s="68" t="s">
        <v>281</v>
      </c>
      <c r="B68" s="79" t="s">
        <v>527</v>
      </c>
      <c r="C68" s="364">
        <f>C61-C64</f>
        <v>1945</v>
      </c>
      <c r="D68" s="398">
        <v>9963</v>
      </c>
      <c r="E68" s="399"/>
    </row>
    <row r="69" spans="1:5" ht="26.25">
      <c r="A69" s="219" t="s">
        <v>282</v>
      </c>
      <c r="B69" s="79" t="s">
        <v>528</v>
      </c>
      <c r="C69" s="109">
        <f>C35+C58+C68</f>
        <v>2681</v>
      </c>
      <c r="D69" s="398">
        <v>30932</v>
      </c>
      <c r="E69" s="399"/>
    </row>
    <row r="70" spans="1:5" ht="15" customHeight="1">
      <c r="A70" s="291" t="s">
        <v>283</v>
      </c>
      <c r="B70" s="69" t="s">
        <v>529</v>
      </c>
      <c r="C70" s="109">
        <f>C20+C69</f>
        <v>59215</v>
      </c>
      <c r="D70" s="398">
        <v>56534</v>
      </c>
      <c r="E70" s="399"/>
    </row>
    <row r="71" spans="1:5" ht="27" thickBot="1">
      <c r="A71" s="215" t="s">
        <v>284</v>
      </c>
      <c r="B71" s="189" t="s">
        <v>530</v>
      </c>
      <c r="C71" s="216"/>
      <c r="D71" s="400"/>
      <c r="E71" s="401"/>
    </row>
    <row r="72" ht="13.5" thickTop="1"/>
    <row r="77" spans="1:3" ht="12.75">
      <c r="A77" s="16" t="s">
        <v>34</v>
      </c>
      <c r="B77" s="17"/>
      <c r="C77" s="17"/>
    </row>
    <row r="78" spans="1:3" ht="12.75">
      <c r="A78" s="16"/>
      <c r="B78" s="17"/>
      <c r="C78" s="17"/>
    </row>
    <row r="79" spans="1:3" ht="12.75">
      <c r="A79" s="16"/>
      <c r="B79" s="17"/>
      <c r="C79" s="17" t="s">
        <v>1</v>
      </c>
    </row>
    <row r="80" spans="1:3" ht="12.75">
      <c r="A80" s="16"/>
      <c r="B80" s="17"/>
      <c r="C80" s="17"/>
    </row>
    <row r="81" spans="1:3" ht="12.75">
      <c r="A81" s="16" t="s">
        <v>578</v>
      </c>
      <c r="B81" s="17"/>
      <c r="C81" s="17"/>
    </row>
  </sheetData>
  <sheetProtection/>
  <mergeCells count="59">
    <mergeCell ref="D8:E8"/>
    <mergeCell ref="D42:E42"/>
    <mergeCell ref="D43:E43"/>
    <mergeCell ref="D36:E36"/>
    <mergeCell ref="D40:E40"/>
    <mergeCell ref="D39:E39"/>
    <mergeCell ref="A6:C6"/>
    <mergeCell ref="A7:C7"/>
    <mergeCell ref="D17:E17"/>
    <mergeCell ref="A16:B17"/>
    <mergeCell ref="D9:E9"/>
    <mergeCell ref="D37:E37"/>
    <mergeCell ref="D30:E30"/>
    <mergeCell ref="D31:E31"/>
    <mergeCell ref="D32:E32"/>
    <mergeCell ref="D33:E33"/>
    <mergeCell ref="D41:E41"/>
    <mergeCell ref="D20:E20"/>
    <mergeCell ref="D10:E10"/>
    <mergeCell ref="D16:E16"/>
    <mergeCell ref="D18:E18"/>
    <mergeCell ref="D19:E19"/>
    <mergeCell ref="D44:E44"/>
    <mergeCell ref="D29:E29"/>
    <mergeCell ref="D25:E25"/>
    <mergeCell ref="D26:E26"/>
    <mergeCell ref="D27:E27"/>
    <mergeCell ref="A51:B52"/>
    <mergeCell ref="D51:E51"/>
    <mergeCell ref="D21:E21"/>
    <mergeCell ref="D22:E22"/>
    <mergeCell ref="D23:E23"/>
    <mergeCell ref="D24:E24"/>
    <mergeCell ref="D38:E38"/>
    <mergeCell ref="D28:E28"/>
    <mergeCell ref="D34:E34"/>
    <mergeCell ref="D35:E35"/>
    <mergeCell ref="D53:E53"/>
    <mergeCell ref="D54:E54"/>
    <mergeCell ref="D55:E55"/>
    <mergeCell ref="D56:E56"/>
    <mergeCell ref="D45:E45"/>
    <mergeCell ref="D46:E46"/>
    <mergeCell ref="D52:E52"/>
    <mergeCell ref="D61:E61"/>
    <mergeCell ref="D62:E62"/>
    <mergeCell ref="D63:E63"/>
    <mergeCell ref="D64:E64"/>
    <mergeCell ref="D57:E57"/>
    <mergeCell ref="D58:E58"/>
    <mergeCell ref="D59:E59"/>
    <mergeCell ref="D60:E60"/>
    <mergeCell ref="D69:E69"/>
    <mergeCell ref="D70:E70"/>
    <mergeCell ref="D71:E71"/>
    <mergeCell ref="D65:E65"/>
    <mergeCell ref="D66:E66"/>
    <mergeCell ref="D67:E67"/>
    <mergeCell ref="D68:E6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2"/>
  <sheetViews>
    <sheetView zoomScalePageLayoutView="0" workbookViewId="0" topLeftCell="A119">
      <selection activeCell="E78" sqref="E78:F78"/>
    </sheetView>
  </sheetViews>
  <sheetFormatPr defaultColWidth="9.00390625" defaultRowHeight="12.75"/>
  <cols>
    <col min="1" max="1" width="39.50390625" style="0" customWidth="1"/>
    <col min="2" max="2" width="7.75390625" style="37" customWidth="1"/>
    <col min="3" max="3" width="11.25390625" style="0" customWidth="1"/>
    <col min="4" max="4" width="12.50390625" style="0" customWidth="1"/>
    <col min="5" max="5" width="11.25390625" style="0" customWidth="1"/>
    <col min="6" max="6" width="12.50390625" style="0" customWidth="1"/>
  </cols>
  <sheetData>
    <row r="2" spans="1:6" ht="15">
      <c r="A2" s="344" t="s">
        <v>427</v>
      </c>
      <c r="B2" s="326"/>
      <c r="C2" s="104"/>
      <c r="D2" s="104"/>
      <c r="E2" s="104"/>
      <c r="F2" s="104"/>
    </row>
    <row r="3" spans="1:6" ht="15">
      <c r="A3" s="344" t="s">
        <v>585</v>
      </c>
      <c r="B3" s="326"/>
      <c r="C3" s="104"/>
      <c r="D3" s="104"/>
      <c r="E3" s="104"/>
      <c r="F3" s="104"/>
    </row>
    <row r="4" spans="1:6" ht="15">
      <c r="A4" s="7" t="s">
        <v>1</v>
      </c>
      <c r="D4" s="4"/>
      <c r="E4" s="45" t="s">
        <v>428</v>
      </c>
      <c r="F4" s="46"/>
    </row>
    <row r="5" spans="1:6" ht="15">
      <c r="A5" s="6" t="s">
        <v>1</v>
      </c>
      <c r="B5" s="343" t="s">
        <v>429</v>
      </c>
      <c r="C5" s="6"/>
      <c r="D5" s="6"/>
      <c r="E5" s="210" t="s">
        <v>83</v>
      </c>
      <c r="F5" s="96"/>
    </row>
    <row r="6" spans="1:6" ht="15">
      <c r="A6" s="6" t="s">
        <v>430</v>
      </c>
      <c r="B6" s="343" t="s">
        <v>431</v>
      </c>
      <c r="C6" s="6"/>
      <c r="D6" s="6"/>
      <c r="E6" s="9" t="s">
        <v>586</v>
      </c>
      <c r="F6" s="42"/>
    </row>
    <row r="7" spans="1:6" ht="15">
      <c r="A7" s="6" t="s">
        <v>558</v>
      </c>
      <c r="B7" s="158"/>
      <c r="C7" s="6"/>
      <c r="D7" s="6" t="s">
        <v>65</v>
      </c>
      <c r="E7" s="44">
        <v>892270</v>
      </c>
      <c r="F7" s="48"/>
    </row>
    <row r="8" spans="1:6" ht="15">
      <c r="A8" s="6" t="s">
        <v>66</v>
      </c>
      <c r="B8" s="158"/>
      <c r="C8" s="6"/>
      <c r="D8" s="6" t="s">
        <v>67</v>
      </c>
      <c r="E8" s="395">
        <v>120000095</v>
      </c>
      <c r="F8" s="396"/>
    </row>
    <row r="9" spans="1:6" ht="15">
      <c r="A9" s="6" t="s">
        <v>137</v>
      </c>
      <c r="B9" s="158"/>
      <c r="C9" s="6"/>
      <c r="D9" s="6" t="s">
        <v>133</v>
      </c>
      <c r="E9" s="395" t="s">
        <v>135</v>
      </c>
      <c r="F9" s="396"/>
    </row>
    <row r="10" spans="1:6" ht="15">
      <c r="A10" s="6" t="s">
        <v>68</v>
      </c>
      <c r="B10" s="158"/>
      <c r="C10" s="6"/>
      <c r="D10" s="6"/>
      <c r="E10" s="11"/>
      <c r="F10" s="23"/>
    </row>
    <row r="11" spans="1:6" ht="15">
      <c r="A11" s="41" t="s">
        <v>1</v>
      </c>
      <c r="B11" s="334"/>
      <c r="C11" s="6" t="s">
        <v>84</v>
      </c>
      <c r="D11" s="6"/>
      <c r="E11" s="8">
        <v>47</v>
      </c>
      <c r="F11" s="365">
        <v>16</v>
      </c>
    </row>
    <row r="12" spans="1:6" ht="15">
      <c r="A12" s="6" t="s">
        <v>125</v>
      </c>
      <c r="B12" s="158"/>
      <c r="C12" s="6"/>
      <c r="D12" s="6"/>
      <c r="E12" s="43" t="s">
        <v>309</v>
      </c>
      <c r="F12" s="42"/>
    </row>
    <row r="13" spans="1:6" ht="15">
      <c r="A13" s="6"/>
      <c r="B13" s="158"/>
      <c r="C13" s="6"/>
      <c r="D13" s="6"/>
      <c r="E13" s="81"/>
      <c r="F13" s="17"/>
    </row>
    <row r="14" spans="1:6" ht="12.75">
      <c r="A14" s="105" t="s">
        <v>138</v>
      </c>
      <c r="B14" s="315"/>
      <c r="C14" s="105"/>
      <c r="D14" s="105"/>
      <c r="E14" s="105"/>
      <c r="F14" s="105"/>
    </row>
    <row r="15" spans="1:6" ht="12.75">
      <c r="A15" s="375" t="s">
        <v>186</v>
      </c>
      <c r="B15" s="376"/>
      <c r="C15" s="51" t="s">
        <v>285</v>
      </c>
      <c r="D15" s="51" t="s">
        <v>1</v>
      </c>
      <c r="E15" s="51" t="s">
        <v>1</v>
      </c>
      <c r="F15" s="51" t="s">
        <v>285</v>
      </c>
    </row>
    <row r="16" spans="1:6" ht="12.75">
      <c r="A16" s="52" t="s">
        <v>188</v>
      </c>
      <c r="B16" s="52" t="s">
        <v>187</v>
      </c>
      <c r="C16" s="52" t="s">
        <v>71</v>
      </c>
      <c r="D16" s="52" t="s">
        <v>70</v>
      </c>
      <c r="E16" s="52" t="s">
        <v>85</v>
      </c>
      <c r="F16" s="52" t="s">
        <v>72</v>
      </c>
    </row>
    <row r="17" spans="1:6" ht="12.75">
      <c r="A17" s="52"/>
      <c r="B17" s="52"/>
      <c r="C17" s="52" t="s">
        <v>286</v>
      </c>
      <c r="D17" s="52"/>
      <c r="E17" s="52"/>
      <c r="F17" s="52" t="s">
        <v>287</v>
      </c>
    </row>
    <row r="18" spans="1:6" ht="13.5" thickBot="1">
      <c r="A18" s="39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</row>
    <row r="19" spans="1:6" ht="39.75" thickTop="1">
      <c r="A19" s="257" t="s">
        <v>288</v>
      </c>
      <c r="B19" s="252" t="s">
        <v>440</v>
      </c>
      <c r="C19" s="253"/>
      <c r="D19" s="253"/>
      <c r="E19" s="253" t="s">
        <v>434</v>
      </c>
      <c r="F19" s="254"/>
    </row>
    <row r="20" spans="1:6" ht="12.75">
      <c r="A20" s="250" t="s">
        <v>432</v>
      </c>
      <c r="B20" s="87"/>
      <c r="C20" s="25"/>
      <c r="D20" s="25"/>
      <c r="E20" s="25"/>
      <c r="F20" s="88"/>
    </row>
    <row r="21" spans="1:6" ht="26.25">
      <c r="A21" s="213" t="s">
        <v>433</v>
      </c>
      <c r="B21" s="85" t="s">
        <v>480</v>
      </c>
      <c r="C21" s="90"/>
      <c r="D21" s="90"/>
      <c r="E21" s="90" t="s">
        <v>434</v>
      </c>
      <c r="F21" s="86"/>
    </row>
    <row r="22" spans="1:6" ht="26.25">
      <c r="A22" s="220" t="s">
        <v>291</v>
      </c>
      <c r="B22" s="79" t="s">
        <v>481</v>
      </c>
      <c r="C22" s="21"/>
      <c r="D22" s="21"/>
      <c r="E22" s="21" t="s">
        <v>434</v>
      </c>
      <c r="F22" s="77"/>
    </row>
    <row r="23" spans="1:6" ht="26.25">
      <c r="A23" s="220" t="s">
        <v>292</v>
      </c>
      <c r="B23" s="79" t="s">
        <v>482</v>
      </c>
      <c r="C23" s="21"/>
      <c r="D23" s="21"/>
      <c r="E23" s="21" t="s">
        <v>434</v>
      </c>
      <c r="F23" s="77"/>
    </row>
    <row r="24" spans="1:6" ht="39">
      <c r="A24" s="220" t="s">
        <v>293</v>
      </c>
      <c r="B24" s="79" t="s">
        <v>483</v>
      </c>
      <c r="C24" s="21"/>
      <c r="D24" s="21"/>
      <c r="E24" s="21" t="s">
        <v>434</v>
      </c>
      <c r="F24" s="77"/>
    </row>
    <row r="25" spans="1:6" ht="26.25">
      <c r="A25" s="220" t="s">
        <v>294</v>
      </c>
      <c r="B25" s="79" t="s">
        <v>484</v>
      </c>
      <c r="C25" s="21"/>
      <c r="D25" s="21"/>
      <c r="E25" s="21" t="s">
        <v>434</v>
      </c>
      <c r="F25" s="77"/>
    </row>
    <row r="26" spans="1:6" ht="12.75">
      <c r="A26" s="220" t="s">
        <v>86</v>
      </c>
      <c r="B26" s="79" t="s">
        <v>441</v>
      </c>
      <c r="C26" s="21"/>
      <c r="D26" s="21"/>
      <c r="E26" s="21" t="s">
        <v>434</v>
      </c>
      <c r="F26" s="77"/>
    </row>
    <row r="27" spans="1:6" ht="12.75">
      <c r="A27" s="220" t="s">
        <v>87</v>
      </c>
      <c r="B27" s="79" t="s">
        <v>443</v>
      </c>
      <c r="C27" s="21"/>
      <c r="D27" s="21"/>
      <c r="E27" s="21" t="s">
        <v>434</v>
      </c>
      <c r="F27" s="77"/>
    </row>
    <row r="28" spans="1:6" ht="12.75">
      <c r="A28" s="220"/>
      <c r="B28" s="79"/>
      <c r="C28" s="21"/>
      <c r="D28" s="21"/>
      <c r="E28" s="21" t="s">
        <v>434</v>
      </c>
      <c r="F28" s="77"/>
    </row>
    <row r="29" spans="1:6" ht="13.5" thickBot="1">
      <c r="A29" s="215" t="s">
        <v>88</v>
      </c>
      <c r="B29" s="58" t="s">
        <v>444</v>
      </c>
      <c r="C29" s="66"/>
      <c r="D29" s="66"/>
      <c r="E29" s="91" t="s">
        <v>434</v>
      </c>
      <c r="F29" s="59"/>
    </row>
    <row r="30" ht="13.5" thickTop="1"/>
    <row r="33" spans="1:6" ht="12.75">
      <c r="A33" s="385" t="s">
        <v>186</v>
      </c>
      <c r="B33" s="385"/>
      <c r="C33" s="429" t="s">
        <v>295</v>
      </c>
      <c r="D33" s="430"/>
      <c r="E33" s="433" t="s">
        <v>296</v>
      </c>
      <c r="F33" s="430"/>
    </row>
    <row r="34" spans="1:6" ht="12.75">
      <c r="A34" s="221" t="s">
        <v>188</v>
      </c>
      <c r="B34" s="39" t="s">
        <v>187</v>
      </c>
      <c r="C34" s="431"/>
      <c r="D34" s="432"/>
      <c r="E34" s="434"/>
      <c r="F34" s="432"/>
    </row>
    <row r="35" spans="1:6" ht="13.5" thickBot="1">
      <c r="A35" s="221">
        <v>1</v>
      </c>
      <c r="B35" s="51">
        <v>2</v>
      </c>
      <c r="C35" s="435">
        <v>3</v>
      </c>
      <c r="D35" s="389"/>
      <c r="E35" s="406">
        <v>4</v>
      </c>
      <c r="F35" s="407"/>
    </row>
    <row r="36" spans="1:6" ht="13.5" thickTop="1">
      <c r="A36" s="209" t="s">
        <v>297</v>
      </c>
      <c r="B36" s="317" t="s">
        <v>445</v>
      </c>
      <c r="C36" s="444"/>
      <c r="D36" s="445"/>
      <c r="E36" s="440"/>
      <c r="F36" s="441"/>
    </row>
    <row r="37" spans="1:6" ht="12.75">
      <c r="A37" s="107" t="s">
        <v>290</v>
      </c>
      <c r="B37" s="69"/>
      <c r="C37" s="438"/>
      <c r="D37" s="439"/>
      <c r="E37" s="436"/>
      <c r="F37" s="437"/>
    </row>
    <row r="38" spans="1:6" ht="12.75">
      <c r="A38" s="107"/>
      <c r="B38" s="69"/>
      <c r="C38" s="438"/>
      <c r="D38" s="439"/>
      <c r="E38" s="436"/>
      <c r="F38" s="437"/>
    </row>
    <row r="39" spans="1:6" ht="12.75">
      <c r="A39" s="107"/>
      <c r="B39" s="69"/>
      <c r="C39" s="438"/>
      <c r="D39" s="439"/>
      <c r="E39" s="436"/>
      <c r="F39" s="437"/>
    </row>
    <row r="40" spans="1:6" ht="12.75">
      <c r="A40" s="107"/>
      <c r="B40" s="69"/>
      <c r="C40" s="438"/>
      <c r="D40" s="439"/>
      <c r="E40" s="436"/>
      <c r="F40" s="437"/>
    </row>
    <row r="41" spans="1:6" ht="13.5" thickBot="1">
      <c r="A41" s="222"/>
      <c r="B41" s="189"/>
      <c r="C41" s="425"/>
      <c r="D41" s="426"/>
      <c r="E41" s="442"/>
      <c r="F41" s="443"/>
    </row>
    <row r="42" ht="13.5" thickTop="1"/>
    <row r="50" spans="1:6" ht="12.75">
      <c r="A50" s="102" t="s">
        <v>139</v>
      </c>
      <c r="B50" s="335"/>
      <c r="C50" s="102"/>
      <c r="D50" s="102"/>
      <c r="E50" s="102"/>
      <c r="F50" s="102"/>
    </row>
    <row r="51" spans="1:6" ht="12.75">
      <c r="A51" s="375" t="s">
        <v>186</v>
      </c>
      <c r="B51" s="376"/>
      <c r="C51" s="51" t="s">
        <v>285</v>
      </c>
      <c r="D51" s="51" t="s">
        <v>1</v>
      </c>
      <c r="E51" s="51" t="s">
        <v>1</v>
      </c>
      <c r="F51" s="51" t="s">
        <v>285</v>
      </c>
    </row>
    <row r="52" spans="1:6" ht="12.75">
      <c r="A52" s="52" t="s">
        <v>188</v>
      </c>
      <c r="B52" s="52" t="s">
        <v>187</v>
      </c>
      <c r="C52" s="52" t="s">
        <v>71</v>
      </c>
      <c r="D52" s="52" t="s">
        <v>70</v>
      </c>
      <c r="E52" s="52" t="s">
        <v>85</v>
      </c>
      <c r="F52" s="52" t="s">
        <v>72</v>
      </c>
    </row>
    <row r="53" spans="1:6" ht="12.75">
      <c r="A53" s="52"/>
      <c r="B53" s="52"/>
      <c r="C53" s="52" t="s">
        <v>286</v>
      </c>
      <c r="D53" s="52"/>
      <c r="E53" s="52"/>
      <c r="F53" s="52" t="s">
        <v>334</v>
      </c>
    </row>
    <row r="54" spans="1:6" ht="13.5" thickBot="1">
      <c r="A54" s="39">
        <v>1</v>
      </c>
      <c r="B54" s="51">
        <v>2</v>
      </c>
      <c r="C54" s="51">
        <v>3</v>
      </c>
      <c r="D54" s="51">
        <v>4</v>
      </c>
      <c r="E54" s="51">
        <v>5</v>
      </c>
      <c r="F54" s="51">
        <v>6</v>
      </c>
    </row>
    <row r="55" spans="1:6" ht="14.25" thickBot="1" thickTop="1">
      <c r="A55" s="162" t="s">
        <v>91</v>
      </c>
      <c r="B55" s="54" t="s">
        <v>446</v>
      </c>
      <c r="C55" s="61">
        <v>34608</v>
      </c>
      <c r="D55" s="61">
        <v>1016</v>
      </c>
      <c r="E55" s="61">
        <v>358</v>
      </c>
      <c r="F55" s="56">
        <f aca="true" t="shared" si="0" ref="F55:F60">C55+D55-E55</f>
        <v>35266</v>
      </c>
    </row>
    <row r="56" spans="1:6" ht="14.25" thickBot="1" thickTop="1">
      <c r="A56" s="68" t="s">
        <v>298</v>
      </c>
      <c r="B56" s="79" t="s">
        <v>531</v>
      </c>
      <c r="C56" s="21">
        <v>2156</v>
      </c>
      <c r="D56" s="21">
        <v>78</v>
      </c>
      <c r="E56" s="21"/>
      <c r="F56" s="56">
        <f t="shared" si="0"/>
        <v>2234</v>
      </c>
    </row>
    <row r="57" spans="1:6" ht="14.25" thickBot="1" thickTop="1">
      <c r="A57" s="72" t="s">
        <v>92</v>
      </c>
      <c r="B57" s="336" t="s">
        <v>532</v>
      </c>
      <c r="C57" s="24">
        <v>19970</v>
      </c>
      <c r="D57" s="24">
        <v>2041</v>
      </c>
      <c r="E57" s="21">
        <v>683</v>
      </c>
      <c r="F57" s="56">
        <f t="shared" si="0"/>
        <v>21328</v>
      </c>
    </row>
    <row r="58" spans="1:6" ht="14.25" thickBot="1" thickTop="1">
      <c r="A58" s="68" t="s">
        <v>93</v>
      </c>
      <c r="B58" s="79" t="s">
        <v>533</v>
      </c>
      <c r="C58" s="21">
        <v>14319</v>
      </c>
      <c r="D58" s="21">
        <v>-183</v>
      </c>
      <c r="E58" s="21">
        <v>455</v>
      </c>
      <c r="F58" s="56">
        <f t="shared" si="0"/>
        <v>13681</v>
      </c>
    </row>
    <row r="59" spans="1:6" ht="14.25" thickBot="1" thickTop="1">
      <c r="A59" s="162" t="s">
        <v>94</v>
      </c>
      <c r="B59" s="87"/>
      <c r="C59" s="25"/>
      <c r="D59" s="25"/>
      <c r="E59" s="21"/>
      <c r="F59" s="56">
        <f t="shared" si="0"/>
        <v>0</v>
      </c>
    </row>
    <row r="60" spans="1:6" ht="13.5" thickTop="1">
      <c r="A60" s="161" t="s">
        <v>95</v>
      </c>
      <c r="B60" s="85" t="s">
        <v>534</v>
      </c>
      <c r="C60" s="90">
        <v>821</v>
      </c>
      <c r="D60" s="90">
        <v>305</v>
      </c>
      <c r="E60" s="21"/>
      <c r="F60" s="56">
        <f t="shared" si="0"/>
        <v>1126</v>
      </c>
    </row>
    <row r="61" spans="1:6" ht="12.75">
      <c r="A61" s="68" t="s">
        <v>96</v>
      </c>
      <c r="B61" s="79" t="s">
        <v>535</v>
      </c>
      <c r="C61" s="21"/>
      <c r="D61" s="21"/>
      <c r="E61" s="21"/>
      <c r="F61" s="77"/>
    </row>
    <row r="62" spans="1:6" ht="12.75">
      <c r="A62" s="68" t="s">
        <v>97</v>
      </c>
      <c r="B62" s="79" t="s">
        <v>536</v>
      </c>
      <c r="C62" s="21"/>
      <c r="D62" s="21"/>
      <c r="E62" s="21"/>
      <c r="F62" s="77"/>
    </row>
    <row r="63" spans="1:6" ht="13.5" thickBot="1">
      <c r="A63" s="68" t="s">
        <v>98</v>
      </c>
      <c r="B63" s="79" t="s">
        <v>537</v>
      </c>
      <c r="C63" s="21"/>
      <c r="D63" s="21"/>
      <c r="E63" s="21"/>
      <c r="F63" s="77"/>
    </row>
    <row r="64" spans="1:6" ht="14.25" thickBot="1" thickTop="1">
      <c r="A64" s="68" t="s">
        <v>99</v>
      </c>
      <c r="B64" s="79" t="s">
        <v>538</v>
      </c>
      <c r="C64" s="21">
        <v>659</v>
      </c>
      <c r="D64" s="21">
        <v>21</v>
      </c>
      <c r="E64" s="21"/>
      <c r="F64" s="56">
        <f>C64+D64-E64</f>
        <v>680</v>
      </c>
    </row>
    <row r="65" spans="1:6" ht="13.5" thickTop="1">
      <c r="A65" s="162" t="s">
        <v>89</v>
      </c>
      <c r="B65" s="87" t="s">
        <v>539</v>
      </c>
      <c r="C65" s="25"/>
      <c r="D65" s="25">
        <v>258</v>
      </c>
      <c r="E65" s="21"/>
      <c r="F65" s="56">
        <f>C65+D65-E65</f>
        <v>258</v>
      </c>
    </row>
    <row r="66" spans="1:6" ht="12.75">
      <c r="A66" s="161" t="s">
        <v>90</v>
      </c>
      <c r="B66" s="85" t="s">
        <v>447</v>
      </c>
      <c r="C66" s="90"/>
      <c r="D66" s="90"/>
      <c r="E66" s="21"/>
      <c r="F66" s="86"/>
    </row>
    <row r="67" spans="1:6" ht="12.75">
      <c r="A67" s="162" t="s">
        <v>299</v>
      </c>
      <c r="B67" s="87"/>
      <c r="C67" s="25"/>
      <c r="D67" s="25"/>
      <c r="E67" s="21" t="s">
        <v>434</v>
      </c>
      <c r="F67" s="88"/>
    </row>
    <row r="68" spans="1:6" ht="12.75">
      <c r="A68" s="161" t="s">
        <v>300</v>
      </c>
      <c r="B68" s="85" t="s">
        <v>540</v>
      </c>
      <c r="C68" s="90"/>
      <c r="D68" s="90"/>
      <c r="E68" s="21" t="s">
        <v>434</v>
      </c>
      <c r="F68" s="86"/>
    </row>
    <row r="69" spans="1:6" ht="13.5" thickBot="1">
      <c r="A69" s="163" t="s">
        <v>301</v>
      </c>
      <c r="B69" s="337" t="s">
        <v>541</v>
      </c>
      <c r="C69" s="223">
        <f>SUM(C55:C68)</f>
        <v>72533</v>
      </c>
      <c r="D69" s="223">
        <f>SUM(D55:D68)</f>
        <v>3536</v>
      </c>
      <c r="E69" s="223">
        <f>SUM(E55:E68)</f>
        <v>1496</v>
      </c>
      <c r="F69" s="223">
        <f>SUM(F55:F68)</f>
        <v>74573</v>
      </c>
    </row>
    <row r="70" spans="1:6" ht="13.5" thickTop="1">
      <c r="A70" s="17"/>
      <c r="B70" s="38"/>
      <c r="C70" s="17"/>
      <c r="D70" s="17"/>
      <c r="E70" s="17"/>
      <c r="F70" s="17"/>
    </row>
    <row r="71" spans="1:6" ht="12.75">
      <c r="A71" s="385" t="s">
        <v>186</v>
      </c>
      <c r="B71" s="385"/>
      <c r="C71" s="429" t="s">
        <v>295</v>
      </c>
      <c r="D71" s="430"/>
      <c r="E71" s="433" t="s">
        <v>296</v>
      </c>
      <c r="F71" s="430"/>
    </row>
    <row r="72" spans="1:6" ht="12.75">
      <c r="A72" s="221" t="s">
        <v>188</v>
      </c>
      <c r="B72" s="39" t="s">
        <v>187</v>
      </c>
      <c r="C72" s="431"/>
      <c r="D72" s="432"/>
      <c r="E72" s="434"/>
      <c r="F72" s="432"/>
    </row>
    <row r="73" spans="1:6" ht="13.5" thickBot="1">
      <c r="A73" s="221">
        <v>1</v>
      </c>
      <c r="B73" s="51">
        <v>2</v>
      </c>
      <c r="C73" s="435">
        <v>3</v>
      </c>
      <c r="D73" s="389"/>
      <c r="E73" s="406">
        <v>4</v>
      </c>
      <c r="F73" s="407"/>
    </row>
    <row r="74" spans="1:6" ht="13.5" thickTop="1">
      <c r="A74" s="209" t="s">
        <v>302</v>
      </c>
      <c r="B74" s="317" t="s">
        <v>453</v>
      </c>
      <c r="C74" s="440">
        <f>C76+C77+C78</f>
        <v>31556</v>
      </c>
      <c r="D74" s="441"/>
      <c r="E74" s="440">
        <f>E76+E77+E78</f>
        <v>35723</v>
      </c>
      <c r="F74" s="441"/>
    </row>
    <row r="75" spans="1:6" ht="12.75">
      <c r="A75" s="107" t="s">
        <v>290</v>
      </c>
      <c r="B75" s="69"/>
      <c r="C75" s="438"/>
      <c r="D75" s="439"/>
      <c r="E75" s="436"/>
      <c r="F75" s="437"/>
    </row>
    <row r="76" spans="1:6" ht="12.75">
      <c r="A76" s="107" t="s">
        <v>303</v>
      </c>
      <c r="B76" s="69" t="s">
        <v>454</v>
      </c>
      <c r="C76" s="438">
        <v>12980</v>
      </c>
      <c r="D76" s="439"/>
      <c r="E76" s="436">
        <v>13566</v>
      </c>
      <c r="F76" s="437"/>
    </row>
    <row r="77" spans="1:6" ht="12.75">
      <c r="A77" s="107" t="s">
        <v>304</v>
      </c>
      <c r="B77" s="69" t="s">
        <v>455</v>
      </c>
      <c r="C77" s="438">
        <v>17938</v>
      </c>
      <c r="D77" s="439"/>
      <c r="E77" s="436">
        <v>21163</v>
      </c>
      <c r="F77" s="437"/>
    </row>
    <row r="78" spans="1:6" ht="12.75">
      <c r="A78" s="107" t="s">
        <v>305</v>
      </c>
      <c r="B78" s="69" t="s">
        <v>542</v>
      </c>
      <c r="C78" s="438">
        <v>638</v>
      </c>
      <c r="D78" s="439"/>
      <c r="E78" s="436">
        <v>994</v>
      </c>
      <c r="F78" s="437"/>
    </row>
    <row r="79" spans="1:6" ht="26.25">
      <c r="A79" s="225" t="s">
        <v>306</v>
      </c>
      <c r="B79" s="69" t="s">
        <v>456</v>
      </c>
      <c r="C79" s="438">
        <v>9937</v>
      </c>
      <c r="D79" s="439"/>
      <c r="E79" s="436">
        <v>9212</v>
      </c>
      <c r="F79" s="437"/>
    </row>
    <row r="80" spans="1:6" ht="12.75">
      <c r="A80" s="107" t="s">
        <v>290</v>
      </c>
      <c r="B80" s="69"/>
      <c r="C80" s="438"/>
      <c r="D80" s="439"/>
      <c r="E80" s="436"/>
      <c r="F80" s="437"/>
    </row>
    <row r="81" spans="1:6" ht="12.75">
      <c r="A81" s="107" t="s">
        <v>307</v>
      </c>
      <c r="B81" s="69" t="s">
        <v>543</v>
      </c>
      <c r="C81" s="438">
        <v>3376</v>
      </c>
      <c r="D81" s="439"/>
      <c r="E81" s="436">
        <v>2866</v>
      </c>
      <c r="F81" s="437"/>
    </row>
    <row r="82" spans="1:6" ht="12.75">
      <c r="A82" s="107" t="s">
        <v>308</v>
      </c>
      <c r="B82" s="69" t="s">
        <v>544</v>
      </c>
      <c r="C82" s="438">
        <v>138</v>
      </c>
      <c r="D82" s="439"/>
      <c r="E82" s="436">
        <v>138</v>
      </c>
      <c r="F82" s="437"/>
    </row>
    <row r="83" spans="1:6" ht="12.75">
      <c r="A83" s="107"/>
      <c r="B83" s="69" t="s">
        <v>587</v>
      </c>
      <c r="C83" s="438"/>
      <c r="D83" s="439"/>
      <c r="E83" s="436"/>
      <c r="F83" s="437"/>
    </row>
    <row r="84" spans="1:6" ht="12.75">
      <c r="A84" s="107"/>
      <c r="B84" s="69" t="s">
        <v>588</v>
      </c>
      <c r="C84" s="438"/>
      <c r="D84" s="439"/>
      <c r="E84" s="436"/>
      <c r="F84" s="437"/>
    </row>
    <row r="85" spans="1:6" ht="26.25">
      <c r="A85" s="225" t="s">
        <v>310</v>
      </c>
      <c r="B85" s="69" t="s">
        <v>467</v>
      </c>
      <c r="C85" s="438"/>
      <c r="D85" s="439"/>
      <c r="E85" s="436"/>
      <c r="F85" s="437"/>
    </row>
    <row r="86" spans="1:6" ht="12.75">
      <c r="A86" s="107" t="s">
        <v>313</v>
      </c>
      <c r="B86" s="69" t="s">
        <v>545</v>
      </c>
      <c r="C86" s="438">
        <v>305</v>
      </c>
      <c r="D86" s="439"/>
      <c r="E86" s="436">
        <v>305</v>
      </c>
      <c r="F86" s="437"/>
    </row>
    <row r="87" spans="1:6" ht="12.75">
      <c r="A87" s="107" t="s">
        <v>290</v>
      </c>
      <c r="B87" s="69"/>
      <c r="C87" s="438"/>
      <c r="D87" s="439"/>
      <c r="E87" s="436"/>
      <c r="F87" s="437"/>
    </row>
    <row r="88" spans="1:6" ht="12.75">
      <c r="A88" s="107"/>
      <c r="B88" s="69"/>
      <c r="C88" s="438"/>
      <c r="D88" s="439"/>
      <c r="E88" s="436"/>
      <c r="F88" s="437"/>
    </row>
    <row r="89" spans="1:6" ht="39.75" thickBot="1">
      <c r="A89" s="228" t="s">
        <v>311</v>
      </c>
      <c r="B89" s="189" t="s">
        <v>553</v>
      </c>
      <c r="C89" s="425">
        <v>0</v>
      </c>
      <c r="D89" s="426"/>
      <c r="E89" s="442">
        <v>0</v>
      </c>
      <c r="F89" s="443"/>
    </row>
    <row r="90" spans="1:6" ht="13.5" thickTop="1">
      <c r="A90" s="51"/>
      <c r="B90" s="449" t="s">
        <v>187</v>
      </c>
      <c r="C90" s="450" t="s">
        <v>295</v>
      </c>
      <c r="D90" s="451"/>
      <c r="E90" s="452" t="s">
        <v>315</v>
      </c>
      <c r="F90" s="451"/>
    </row>
    <row r="91" spans="1:6" ht="12.75">
      <c r="A91" s="229" t="s">
        <v>54</v>
      </c>
      <c r="B91" s="372"/>
      <c r="C91" s="431"/>
      <c r="D91" s="432"/>
      <c r="E91" s="434"/>
      <c r="F91" s="432"/>
    </row>
    <row r="92" spans="1:6" ht="13.5" thickBot="1">
      <c r="A92" s="156" t="s">
        <v>213</v>
      </c>
      <c r="B92" s="74">
        <v>2</v>
      </c>
      <c r="C92" s="435">
        <v>3</v>
      </c>
      <c r="D92" s="389"/>
      <c r="E92" s="435">
        <v>4</v>
      </c>
      <c r="F92" s="389"/>
    </row>
    <row r="93" spans="1:6" ht="13.5" thickTop="1">
      <c r="A93" s="106" t="s">
        <v>435</v>
      </c>
      <c r="B93" s="317" t="s">
        <v>468</v>
      </c>
      <c r="C93" s="444"/>
      <c r="D93" s="445"/>
      <c r="E93" s="440"/>
      <c r="F93" s="441"/>
    </row>
    <row r="94" spans="1:6" ht="12.75">
      <c r="A94" s="107" t="s">
        <v>314</v>
      </c>
      <c r="B94" s="69" t="s">
        <v>485</v>
      </c>
      <c r="C94" s="438"/>
      <c r="D94" s="439"/>
      <c r="E94" s="436"/>
      <c r="F94" s="437"/>
    </row>
    <row r="95" spans="1:6" ht="13.5" thickBot="1">
      <c r="A95" s="107" t="s">
        <v>312</v>
      </c>
      <c r="B95" s="189" t="s">
        <v>486</v>
      </c>
      <c r="C95" s="425"/>
      <c r="D95" s="426"/>
      <c r="E95" s="442"/>
      <c r="F95" s="443"/>
    </row>
    <row r="96" spans="1:6" ht="13.5" thickTop="1">
      <c r="A96" s="293"/>
      <c r="B96" s="427" t="s">
        <v>187</v>
      </c>
      <c r="C96" s="429" t="s">
        <v>295</v>
      </c>
      <c r="D96" s="430"/>
      <c r="E96" s="433" t="s">
        <v>296</v>
      </c>
      <c r="F96" s="430"/>
    </row>
    <row r="97" spans="1:6" ht="12.75">
      <c r="A97" s="292"/>
      <c r="B97" s="428"/>
      <c r="C97" s="431"/>
      <c r="D97" s="432"/>
      <c r="E97" s="434"/>
      <c r="F97" s="432"/>
    </row>
    <row r="98" spans="1:6" ht="13.5" thickBot="1">
      <c r="A98" s="292"/>
      <c r="B98" s="51">
        <v>2</v>
      </c>
      <c r="C98" s="435">
        <v>3</v>
      </c>
      <c r="D98" s="389"/>
      <c r="E98" s="435">
        <v>4</v>
      </c>
      <c r="F98" s="389"/>
    </row>
    <row r="99" spans="1:6" ht="13.5" thickTop="1">
      <c r="A99" s="423" t="s">
        <v>338</v>
      </c>
      <c r="B99" s="317"/>
      <c r="C99" s="444"/>
      <c r="D99" s="445"/>
      <c r="E99" s="440"/>
      <c r="F99" s="441"/>
    </row>
    <row r="100" spans="1:6" ht="25.5" customHeight="1" thickBot="1">
      <c r="A100" s="424"/>
      <c r="B100" s="189" t="s">
        <v>469</v>
      </c>
      <c r="C100" s="425">
        <v>2592</v>
      </c>
      <c r="D100" s="426"/>
      <c r="E100" s="447">
        <v>972</v>
      </c>
      <c r="F100" s="448"/>
    </row>
    <row r="101" spans="1:6" ht="25.5" customHeight="1" thickTop="1">
      <c r="A101" s="230"/>
      <c r="B101" s="164"/>
      <c r="C101" s="38"/>
      <c r="D101" s="38"/>
      <c r="E101" s="38"/>
      <c r="F101" s="38"/>
    </row>
    <row r="102" spans="1:6" ht="12.75">
      <c r="A102" s="342" t="s">
        <v>156</v>
      </c>
      <c r="B102" s="335"/>
      <c r="C102" s="102"/>
      <c r="D102" s="102"/>
      <c r="E102" s="102"/>
      <c r="F102" s="102"/>
    </row>
    <row r="103" spans="1:6" ht="12.75">
      <c r="A103" s="375" t="s">
        <v>186</v>
      </c>
      <c r="B103" s="376"/>
      <c r="C103" s="51" t="s">
        <v>285</v>
      </c>
      <c r="D103" s="51" t="s">
        <v>1</v>
      </c>
      <c r="E103" s="51" t="s">
        <v>1</v>
      </c>
      <c r="F103" s="51" t="s">
        <v>285</v>
      </c>
    </row>
    <row r="104" spans="1:6" ht="12.75">
      <c r="A104" s="52" t="s">
        <v>188</v>
      </c>
      <c r="B104" s="52" t="s">
        <v>187</v>
      </c>
      <c r="C104" s="52" t="s">
        <v>71</v>
      </c>
      <c r="D104" s="52" t="s">
        <v>70</v>
      </c>
      <c r="E104" s="52" t="s">
        <v>85</v>
      </c>
      <c r="F104" s="52" t="s">
        <v>72</v>
      </c>
    </row>
    <row r="105" spans="1:6" ht="12.75">
      <c r="A105" s="52"/>
      <c r="B105" s="52"/>
      <c r="C105" s="52" t="s">
        <v>286</v>
      </c>
      <c r="D105" s="52"/>
      <c r="E105" s="52"/>
      <c r="F105" s="52" t="s">
        <v>287</v>
      </c>
    </row>
    <row r="106" spans="1:6" ht="13.5" thickBot="1">
      <c r="A106" s="39">
        <v>1</v>
      </c>
      <c r="B106" s="51">
        <v>2</v>
      </c>
      <c r="C106" s="51">
        <v>3</v>
      </c>
      <c r="D106" s="51">
        <v>4</v>
      </c>
      <c r="E106" s="51">
        <v>5</v>
      </c>
      <c r="F106" s="51">
        <v>6</v>
      </c>
    </row>
    <row r="107" spans="1:6" ht="13.5" thickTop="1">
      <c r="A107" s="162" t="s">
        <v>316</v>
      </c>
      <c r="B107" s="54" t="s">
        <v>457</v>
      </c>
      <c r="C107" s="61"/>
      <c r="D107" s="61"/>
      <c r="E107" s="61" t="s">
        <v>289</v>
      </c>
      <c r="F107" s="56"/>
    </row>
    <row r="108" spans="1:6" ht="26.25">
      <c r="A108" s="219" t="s">
        <v>317</v>
      </c>
      <c r="B108" s="79" t="s">
        <v>546</v>
      </c>
      <c r="C108" s="21"/>
      <c r="D108" s="21"/>
      <c r="E108" s="21" t="s">
        <v>289</v>
      </c>
      <c r="F108" s="77"/>
    </row>
    <row r="109" spans="1:6" ht="12.75">
      <c r="A109" s="72"/>
      <c r="B109" s="336"/>
      <c r="C109" s="24"/>
      <c r="D109" s="24"/>
      <c r="E109" s="21" t="s">
        <v>289</v>
      </c>
      <c r="F109" s="57"/>
    </row>
    <row r="110" spans="1:6" ht="12.75">
      <c r="A110" s="199" t="s">
        <v>88</v>
      </c>
      <c r="B110" s="338" t="s">
        <v>547</v>
      </c>
      <c r="C110" s="231"/>
      <c r="D110" s="231"/>
      <c r="E110" s="231" t="s">
        <v>289</v>
      </c>
      <c r="F110" s="232"/>
    </row>
    <row r="111" spans="1:6" ht="13.5" thickBot="1">
      <c r="A111" s="163" t="s">
        <v>318</v>
      </c>
      <c r="B111" s="337" t="s">
        <v>548</v>
      </c>
      <c r="C111" s="223"/>
      <c r="D111" s="223"/>
      <c r="E111" s="223" t="s">
        <v>289</v>
      </c>
      <c r="F111" s="224"/>
    </row>
    <row r="112" spans="1:6" s="37" customFormat="1" ht="39.75" thickTop="1">
      <c r="A112" s="51"/>
      <c r="B112" s="235" t="s">
        <v>187</v>
      </c>
      <c r="C112" s="234" t="s">
        <v>319</v>
      </c>
      <c r="D112" s="238" t="s">
        <v>296</v>
      </c>
      <c r="E112" s="38"/>
      <c r="F112" s="38"/>
    </row>
    <row r="113" spans="1:6" s="37" customFormat="1" ht="13.5" thickBot="1">
      <c r="A113" s="39">
        <v>1</v>
      </c>
      <c r="B113" s="51">
        <v>2</v>
      </c>
      <c r="C113" s="51">
        <v>3</v>
      </c>
      <c r="D113" s="51">
        <v>4</v>
      </c>
      <c r="E113" s="38"/>
      <c r="F113" s="38"/>
    </row>
    <row r="114" spans="1:6" ht="27" thickBot="1" thickTop="1">
      <c r="A114" s="294" t="s">
        <v>320</v>
      </c>
      <c r="B114" s="339" t="s">
        <v>549</v>
      </c>
      <c r="C114" s="236"/>
      <c r="D114" s="237"/>
      <c r="E114" s="17"/>
      <c r="F114" s="17"/>
    </row>
    <row r="115" spans="1:6" ht="13.5" thickTop="1">
      <c r="A115" s="246"/>
      <c r="B115" s="38"/>
      <c r="C115" s="17"/>
      <c r="D115" s="17"/>
      <c r="E115" s="17"/>
      <c r="F115" s="17"/>
    </row>
    <row r="116" spans="1:6" ht="12.75">
      <c r="A116" s="342" t="s">
        <v>321</v>
      </c>
      <c r="B116" s="335"/>
      <c r="C116" s="102"/>
      <c r="D116" s="102"/>
      <c r="E116" s="102"/>
      <c r="F116" s="102"/>
    </row>
    <row r="117" spans="1:6" ht="12.75">
      <c r="A117" s="375" t="s">
        <v>322</v>
      </c>
      <c r="B117" s="376"/>
      <c r="C117" s="51" t="s">
        <v>285</v>
      </c>
      <c r="D117" s="51" t="s">
        <v>1</v>
      </c>
      <c r="E117" s="51" t="s">
        <v>1</v>
      </c>
      <c r="F117" s="51" t="s">
        <v>285</v>
      </c>
    </row>
    <row r="118" spans="1:6" ht="12.75">
      <c r="A118" s="52" t="s">
        <v>188</v>
      </c>
      <c r="B118" s="52" t="s">
        <v>187</v>
      </c>
      <c r="C118" s="52" t="s">
        <v>71</v>
      </c>
      <c r="D118" s="52" t="s">
        <v>70</v>
      </c>
      <c r="E118" s="52" t="s">
        <v>323</v>
      </c>
      <c r="F118" s="52" t="s">
        <v>72</v>
      </c>
    </row>
    <row r="119" spans="1:6" ht="12.75">
      <c r="A119" s="52"/>
      <c r="B119" s="52"/>
      <c r="C119" s="52" t="s">
        <v>286</v>
      </c>
      <c r="D119" s="52"/>
      <c r="E119" s="52"/>
      <c r="F119" s="52" t="s">
        <v>287</v>
      </c>
    </row>
    <row r="120" spans="1:6" ht="13.5" thickBot="1">
      <c r="A120" s="39">
        <v>1</v>
      </c>
      <c r="B120" s="51">
        <v>2</v>
      </c>
      <c r="C120" s="51">
        <v>3</v>
      </c>
      <c r="D120" s="51">
        <v>4</v>
      </c>
      <c r="E120" s="51">
        <v>5</v>
      </c>
      <c r="F120" s="51">
        <v>6</v>
      </c>
    </row>
    <row r="121" spans="1:6" ht="13.5" thickTop="1">
      <c r="A121" s="162" t="s">
        <v>324</v>
      </c>
      <c r="B121" s="54" t="s">
        <v>478</v>
      </c>
      <c r="C121" s="61"/>
      <c r="D121" s="61"/>
      <c r="E121" s="61" t="s">
        <v>289</v>
      </c>
      <c r="F121" s="56"/>
    </row>
    <row r="122" spans="1:6" ht="12.75">
      <c r="A122" s="219" t="s">
        <v>290</v>
      </c>
      <c r="B122" s="69"/>
      <c r="C122" s="21"/>
      <c r="D122" s="21"/>
      <c r="E122" s="21" t="s">
        <v>289</v>
      </c>
      <c r="F122" s="77"/>
    </row>
    <row r="123" spans="1:6" ht="13.5" thickBot="1">
      <c r="A123" s="82"/>
      <c r="B123" s="189"/>
      <c r="C123" s="91"/>
      <c r="D123" s="91"/>
      <c r="E123" s="91" t="s">
        <v>289</v>
      </c>
      <c r="F123" s="182"/>
    </row>
    <row r="124" spans="1:6" s="239" customFormat="1" ht="27" thickTop="1">
      <c r="A124" s="419" t="s">
        <v>54</v>
      </c>
      <c r="B124" s="420"/>
      <c r="C124" s="421"/>
      <c r="D124" s="241" t="s">
        <v>187</v>
      </c>
      <c r="E124" s="238" t="s">
        <v>325</v>
      </c>
      <c r="F124" s="238" t="s">
        <v>326</v>
      </c>
    </row>
    <row r="125" spans="1:6" ht="13.5" thickBot="1">
      <c r="A125" s="422"/>
      <c r="B125" s="420"/>
      <c r="C125" s="421"/>
      <c r="D125" s="195">
        <v>2</v>
      </c>
      <c r="E125" s="188">
        <v>3</v>
      </c>
      <c r="F125" s="188">
        <v>4</v>
      </c>
    </row>
    <row r="126" spans="1:6" ht="24.75" customHeight="1" thickBot="1" thickTop="1">
      <c r="A126" s="417" t="s">
        <v>329</v>
      </c>
      <c r="B126" s="418"/>
      <c r="C126" s="418"/>
      <c r="D126" s="316" t="s">
        <v>487</v>
      </c>
      <c r="E126" s="249"/>
      <c r="F126" s="248"/>
    </row>
    <row r="127" spans="1:6" s="240" customFormat="1" ht="36.75" customHeight="1" thickTop="1">
      <c r="A127" s="422"/>
      <c r="B127" s="420"/>
      <c r="C127" s="421"/>
      <c r="D127" s="295" t="s">
        <v>187</v>
      </c>
      <c r="E127" s="295" t="s">
        <v>327</v>
      </c>
      <c r="F127" s="295" t="s">
        <v>328</v>
      </c>
    </row>
    <row r="128" spans="1:6" ht="13.5" thickBot="1">
      <c r="A128" s="422"/>
      <c r="B128" s="420"/>
      <c r="C128" s="421"/>
      <c r="D128" s="188">
        <v>2</v>
      </c>
      <c r="E128" s="188">
        <v>3</v>
      </c>
      <c r="F128" s="188">
        <v>4</v>
      </c>
    </row>
    <row r="129" spans="1:6" ht="38.25" customHeight="1" thickBot="1" thickTop="1">
      <c r="A129" s="414" t="s">
        <v>330</v>
      </c>
      <c r="B129" s="415"/>
      <c r="C129" s="446"/>
      <c r="D129" s="316" t="s">
        <v>550</v>
      </c>
      <c r="E129" s="249"/>
      <c r="F129" s="248"/>
    </row>
    <row r="130" spans="1:6" ht="16.5" customHeight="1" thickTop="1">
      <c r="A130" s="230"/>
      <c r="B130" s="340"/>
      <c r="C130" s="230"/>
      <c r="D130" s="38"/>
      <c r="E130" s="38"/>
      <c r="F130" s="38"/>
    </row>
    <row r="131" spans="1:6" ht="12.75">
      <c r="A131" s="102" t="s">
        <v>331</v>
      </c>
      <c r="B131" s="335"/>
      <c r="C131" s="102"/>
      <c r="D131" s="102"/>
      <c r="E131" s="102"/>
      <c r="F131" s="102"/>
    </row>
    <row r="132" spans="1:6" ht="12.75">
      <c r="A132" s="375" t="s">
        <v>186</v>
      </c>
      <c r="B132" s="376"/>
      <c r="C132" s="51" t="s">
        <v>332</v>
      </c>
      <c r="D132" s="51" t="s">
        <v>1</v>
      </c>
      <c r="E132" s="51" t="s">
        <v>1</v>
      </c>
      <c r="F132" s="51" t="s">
        <v>236</v>
      </c>
    </row>
    <row r="133" spans="1:6" ht="12.75">
      <c r="A133" s="52" t="s">
        <v>188</v>
      </c>
      <c r="B133" s="52" t="s">
        <v>187</v>
      </c>
      <c r="C133" s="52" t="s">
        <v>333</v>
      </c>
      <c r="D133" s="52" t="s">
        <v>70</v>
      </c>
      <c r="E133" s="52" t="s">
        <v>323</v>
      </c>
      <c r="F133" s="52" t="s">
        <v>72</v>
      </c>
    </row>
    <row r="134" spans="1:6" ht="12.75">
      <c r="A134" s="52"/>
      <c r="B134" s="52"/>
      <c r="C134" s="52" t="s">
        <v>334</v>
      </c>
      <c r="D134" s="52"/>
      <c r="E134" s="52"/>
      <c r="F134" s="52" t="s">
        <v>287</v>
      </c>
    </row>
    <row r="135" spans="1:6" ht="13.5" thickBot="1">
      <c r="A135" s="39">
        <v>1</v>
      </c>
      <c r="B135" s="51">
        <v>2</v>
      </c>
      <c r="C135" s="51">
        <v>3</v>
      </c>
      <c r="D135" s="51">
        <v>4</v>
      </c>
      <c r="E135" s="51">
        <v>5</v>
      </c>
      <c r="F135" s="51">
        <v>6</v>
      </c>
    </row>
    <row r="136" spans="1:6" ht="27" thickTop="1">
      <c r="A136" s="242" t="s">
        <v>335</v>
      </c>
      <c r="B136" s="54" t="s">
        <v>488</v>
      </c>
      <c r="C136" s="61"/>
      <c r="D136" s="61"/>
      <c r="E136" s="61" t="s">
        <v>289</v>
      </c>
      <c r="F136" s="56"/>
    </row>
    <row r="137" spans="1:6" ht="12.75">
      <c r="A137" s="219" t="s">
        <v>290</v>
      </c>
      <c r="B137" s="69"/>
      <c r="C137" s="21"/>
      <c r="D137" s="21"/>
      <c r="E137" s="21" t="s">
        <v>289</v>
      </c>
      <c r="F137" s="77"/>
    </row>
    <row r="138" spans="1:6" ht="13.5" thickBot="1">
      <c r="A138" s="82"/>
      <c r="B138" s="189"/>
      <c r="C138" s="91"/>
      <c r="D138" s="91"/>
      <c r="E138" s="91" t="s">
        <v>289</v>
      </c>
      <c r="F138" s="182"/>
    </row>
    <row r="139" spans="1:6" s="239" customFormat="1" ht="27" thickTop="1">
      <c r="A139" s="419" t="s">
        <v>54</v>
      </c>
      <c r="B139" s="420"/>
      <c r="C139" s="421"/>
      <c r="D139" s="241" t="s">
        <v>187</v>
      </c>
      <c r="E139" s="238" t="s">
        <v>325</v>
      </c>
      <c r="F139" s="238" t="s">
        <v>436</v>
      </c>
    </row>
    <row r="140" spans="1:6" ht="13.5" thickBot="1">
      <c r="A140" s="422"/>
      <c r="B140" s="420"/>
      <c r="C140" s="421"/>
      <c r="D140" s="195">
        <v>2</v>
      </c>
      <c r="E140" s="188">
        <v>3</v>
      </c>
      <c r="F140" s="188">
        <v>4</v>
      </c>
    </row>
    <row r="141" spans="1:6" ht="39.75" customHeight="1" thickTop="1">
      <c r="A141" s="417" t="s">
        <v>336</v>
      </c>
      <c r="B141" s="418"/>
      <c r="C141" s="418"/>
      <c r="D141" s="317" t="s">
        <v>551</v>
      </c>
      <c r="E141" s="245"/>
      <c r="F141" s="226"/>
    </row>
    <row r="142" spans="1:6" ht="23.25" customHeight="1" thickBot="1">
      <c r="A142" s="414" t="s">
        <v>337</v>
      </c>
      <c r="B142" s="415"/>
      <c r="C142" s="416"/>
      <c r="D142" s="189" t="s">
        <v>552</v>
      </c>
      <c r="E142" s="216"/>
      <c r="F142" s="227"/>
    </row>
    <row r="143" ht="13.5" thickTop="1"/>
  </sheetData>
  <sheetProtection/>
  <mergeCells count="89">
    <mergeCell ref="C95:D95"/>
    <mergeCell ref="C93:D93"/>
    <mergeCell ref="A129:C129"/>
    <mergeCell ref="A127:C128"/>
    <mergeCell ref="E100:F100"/>
    <mergeCell ref="A126:C126"/>
    <mergeCell ref="A124:C125"/>
    <mergeCell ref="B90:B91"/>
    <mergeCell ref="E93:F93"/>
    <mergeCell ref="E94:F94"/>
    <mergeCell ref="E95:F95"/>
    <mergeCell ref="C90:D91"/>
    <mergeCell ref="C88:D88"/>
    <mergeCell ref="C94:D94"/>
    <mergeCell ref="E88:F88"/>
    <mergeCell ref="E89:F89"/>
    <mergeCell ref="C89:D89"/>
    <mergeCell ref="C99:D99"/>
    <mergeCell ref="E99:F99"/>
    <mergeCell ref="E90:F91"/>
    <mergeCell ref="C92:D92"/>
    <mergeCell ref="E92:F92"/>
    <mergeCell ref="E9:F9"/>
    <mergeCell ref="A15:B15"/>
    <mergeCell ref="A33:B33"/>
    <mergeCell ref="C33:D34"/>
    <mergeCell ref="E33:F34"/>
    <mergeCell ref="C87:D87"/>
    <mergeCell ref="C35:D35"/>
    <mergeCell ref="E35:F35"/>
    <mergeCell ref="C36:D36"/>
    <mergeCell ref="C37:D37"/>
    <mergeCell ref="E36:F36"/>
    <mergeCell ref="E37:F37"/>
    <mergeCell ref="E40:F40"/>
    <mergeCell ref="E41:F41"/>
    <mergeCell ref="C38:D38"/>
    <mergeCell ref="C39:D39"/>
    <mergeCell ref="C40:D40"/>
    <mergeCell ref="C41:D41"/>
    <mergeCell ref="E38:F38"/>
    <mergeCell ref="E39:F39"/>
    <mergeCell ref="C73:D73"/>
    <mergeCell ref="E73:F73"/>
    <mergeCell ref="C74:D74"/>
    <mergeCell ref="E74:F74"/>
    <mergeCell ref="A51:B51"/>
    <mergeCell ref="A71:B71"/>
    <mergeCell ref="C71:D72"/>
    <mergeCell ref="E71:F72"/>
    <mergeCell ref="C86:D86"/>
    <mergeCell ref="C77:D77"/>
    <mergeCell ref="E77:F77"/>
    <mergeCell ref="C78:D78"/>
    <mergeCell ref="E78:F78"/>
    <mergeCell ref="C75:D75"/>
    <mergeCell ref="E75:F75"/>
    <mergeCell ref="C76:D76"/>
    <mergeCell ref="E76:F76"/>
    <mergeCell ref="E79:F79"/>
    <mergeCell ref="E80:F80"/>
    <mergeCell ref="E81:F81"/>
    <mergeCell ref="C83:D83"/>
    <mergeCell ref="C79:D79"/>
    <mergeCell ref="C80:D80"/>
    <mergeCell ref="C81:D81"/>
    <mergeCell ref="C82:D82"/>
    <mergeCell ref="E82:F82"/>
    <mergeCell ref="E83:F83"/>
    <mergeCell ref="C96:D97"/>
    <mergeCell ref="E96:F97"/>
    <mergeCell ref="C98:D98"/>
    <mergeCell ref="E98:F98"/>
    <mergeCell ref="E84:F84"/>
    <mergeCell ref="E85:F85"/>
    <mergeCell ref="E86:F86"/>
    <mergeCell ref="E87:F87"/>
    <mergeCell ref="C84:D84"/>
    <mergeCell ref="C85:D85"/>
    <mergeCell ref="E8:F8"/>
    <mergeCell ref="A132:B132"/>
    <mergeCell ref="A142:C142"/>
    <mergeCell ref="A141:C141"/>
    <mergeCell ref="A139:C140"/>
    <mergeCell ref="A99:A100"/>
    <mergeCell ref="A103:B103"/>
    <mergeCell ref="A117:B117"/>
    <mergeCell ref="C100:D100"/>
    <mergeCell ref="B96:B97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8">
      <selection activeCell="F95" sqref="F95"/>
    </sheetView>
  </sheetViews>
  <sheetFormatPr defaultColWidth="9.00390625" defaultRowHeight="12.75"/>
  <cols>
    <col min="1" max="1" width="39.50390625" style="0" customWidth="1"/>
    <col min="2" max="2" width="7.75390625" style="0" customWidth="1"/>
    <col min="3" max="3" width="11.25390625" style="0" customWidth="1"/>
    <col min="4" max="4" width="12.50390625" style="0" customWidth="1"/>
    <col min="5" max="5" width="11.25390625" style="0" customWidth="1"/>
    <col min="6" max="6" width="12.50390625" style="0" customWidth="1"/>
  </cols>
  <sheetData>
    <row r="1" spans="1:6" ht="12.75">
      <c r="A1" s="103" t="s">
        <v>339</v>
      </c>
      <c r="B1" s="103"/>
      <c r="C1" s="103"/>
      <c r="D1" s="103"/>
      <c r="E1" s="103"/>
      <c r="F1" s="103"/>
    </row>
    <row r="2" spans="1:6" ht="12.75">
      <c r="A2" s="435" t="s">
        <v>186</v>
      </c>
      <c r="B2" s="389"/>
      <c r="C2" s="375" t="s">
        <v>102</v>
      </c>
      <c r="D2" s="376"/>
      <c r="E2" s="375" t="s">
        <v>103</v>
      </c>
      <c r="F2" s="376"/>
    </row>
    <row r="3" spans="1:6" ht="12.75">
      <c r="A3" s="73"/>
      <c r="B3" s="205"/>
      <c r="C3" s="52" t="s">
        <v>71</v>
      </c>
      <c r="D3" s="52" t="s">
        <v>72</v>
      </c>
      <c r="E3" s="52" t="s">
        <v>71</v>
      </c>
      <c r="F3" s="52" t="s">
        <v>72</v>
      </c>
    </row>
    <row r="4" spans="1:6" ht="12.75">
      <c r="A4" s="52" t="s">
        <v>188</v>
      </c>
      <c r="B4" s="52" t="s">
        <v>187</v>
      </c>
      <c r="C4" s="52" t="s">
        <v>340</v>
      </c>
      <c r="D4" s="52" t="s">
        <v>287</v>
      </c>
      <c r="E4" s="52" t="s">
        <v>340</v>
      </c>
      <c r="F4" s="52" t="s">
        <v>287</v>
      </c>
    </row>
    <row r="5" spans="1:6" ht="13.5" thickBot="1">
      <c r="A5" s="39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</row>
    <row r="6" spans="1:6" ht="27" thickTop="1">
      <c r="A6" s="251" t="s">
        <v>341</v>
      </c>
      <c r="B6" s="252" t="s">
        <v>489</v>
      </c>
      <c r="C6" s="253">
        <v>38</v>
      </c>
      <c r="D6" s="253">
        <v>36</v>
      </c>
      <c r="E6" s="253">
        <v>1</v>
      </c>
      <c r="F6" s="254">
        <v>1</v>
      </c>
    </row>
    <row r="7" spans="1:6" ht="26.25">
      <c r="A7" s="213" t="s">
        <v>342</v>
      </c>
      <c r="B7" s="85" t="s">
        <v>490</v>
      </c>
      <c r="C7" s="90">
        <v>38</v>
      </c>
      <c r="D7" s="90">
        <v>36</v>
      </c>
      <c r="E7" s="90"/>
      <c r="F7" s="86"/>
    </row>
    <row r="8" spans="1:6" ht="26.25">
      <c r="A8" s="220" t="s">
        <v>343</v>
      </c>
      <c r="B8" s="79" t="s">
        <v>491</v>
      </c>
      <c r="C8" s="21"/>
      <c r="D8" s="21"/>
      <c r="E8" s="21"/>
      <c r="F8" s="77"/>
    </row>
    <row r="9" spans="1:6" ht="25.5" customHeight="1">
      <c r="A9" s="220" t="s">
        <v>350</v>
      </c>
      <c r="B9" s="79" t="s">
        <v>492</v>
      </c>
      <c r="C9" s="21"/>
      <c r="D9" s="21"/>
      <c r="E9" s="21"/>
      <c r="F9" s="77"/>
    </row>
    <row r="10" spans="1:6" ht="26.25">
      <c r="A10" s="220" t="s">
        <v>344</v>
      </c>
      <c r="B10" s="79" t="s">
        <v>493</v>
      </c>
      <c r="C10" s="21"/>
      <c r="D10" s="21"/>
      <c r="E10" s="21"/>
      <c r="F10" s="77"/>
    </row>
    <row r="11" spans="1:6" ht="21" customHeight="1">
      <c r="A11" s="259" t="s">
        <v>104</v>
      </c>
      <c r="B11" s="79" t="s">
        <v>494</v>
      </c>
      <c r="C11" s="21"/>
      <c r="D11" s="21"/>
      <c r="E11" s="21">
        <v>150</v>
      </c>
      <c r="F11" s="67">
        <v>0</v>
      </c>
    </row>
    <row r="12" spans="1:6" ht="18.75" customHeight="1">
      <c r="A12" s="259" t="s">
        <v>345</v>
      </c>
      <c r="B12" s="79" t="s">
        <v>495</v>
      </c>
      <c r="C12" s="21"/>
      <c r="D12" s="21"/>
      <c r="E12" s="21"/>
      <c r="F12" s="67"/>
    </row>
    <row r="13" spans="1:6" ht="19.5" customHeight="1">
      <c r="A13" s="260" t="s">
        <v>88</v>
      </c>
      <c r="B13" s="87" t="s">
        <v>496</v>
      </c>
      <c r="C13" s="25"/>
      <c r="D13" s="25"/>
      <c r="E13" s="25"/>
      <c r="F13" s="82"/>
    </row>
    <row r="14" spans="1:6" ht="20.25" customHeight="1">
      <c r="A14" s="261" t="s">
        <v>347</v>
      </c>
      <c r="B14" s="255" t="s">
        <v>497</v>
      </c>
      <c r="C14" s="50">
        <f>SUM(C6:C13)-C7</f>
        <v>38</v>
      </c>
      <c r="D14" s="50">
        <f>SUM(D6:D13)-D7</f>
        <v>36</v>
      </c>
      <c r="E14" s="50">
        <f>SUM(E6:E13)-E10</f>
        <v>151</v>
      </c>
      <c r="F14" s="163">
        <f>SUM(F6:F13)-F10</f>
        <v>1</v>
      </c>
    </row>
    <row r="15" spans="1:6" ht="38.25" customHeight="1">
      <c r="A15" s="298" t="s">
        <v>346</v>
      </c>
      <c r="B15" s="296"/>
      <c r="C15" s="23"/>
      <c r="D15" s="23"/>
      <c r="E15" s="23"/>
      <c r="F15" s="297"/>
    </row>
    <row r="16" spans="1:6" ht="26.25">
      <c r="A16" s="299" t="s">
        <v>341</v>
      </c>
      <c r="B16" s="85" t="s">
        <v>498</v>
      </c>
      <c r="C16" s="90"/>
      <c r="D16" s="90"/>
      <c r="E16" s="90"/>
      <c r="F16" s="86"/>
    </row>
    <row r="17" spans="1:6" ht="26.25">
      <c r="A17" s="213" t="s">
        <v>342</v>
      </c>
      <c r="B17" s="85" t="s">
        <v>499</v>
      </c>
      <c r="C17" s="90"/>
      <c r="D17" s="90"/>
      <c r="E17" s="90"/>
      <c r="F17" s="86"/>
    </row>
    <row r="18" spans="1:6" ht="26.25">
      <c r="A18" s="220" t="s">
        <v>343</v>
      </c>
      <c r="B18" s="79" t="s">
        <v>500</v>
      </c>
      <c r="C18" s="21"/>
      <c r="D18" s="21"/>
      <c r="E18" s="21"/>
      <c r="F18" s="77"/>
    </row>
    <row r="19" spans="1:6" ht="26.25" customHeight="1">
      <c r="A19" s="220" t="s">
        <v>349</v>
      </c>
      <c r="B19" s="79" t="s">
        <v>501</v>
      </c>
      <c r="C19" s="21"/>
      <c r="D19" s="21"/>
      <c r="E19" s="21"/>
      <c r="F19" s="77"/>
    </row>
    <row r="20" spans="1:6" ht="26.25">
      <c r="A20" s="220" t="s">
        <v>344</v>
      </c>
      <c r="B20" s="79" t="s">
        <v>502</v>
      </c>
      <c r="C20" s="21"/>
      <c r="D20" s="21"/>
      <c r="E20" s="21"/>
      <c r="F20" s="77"/>
    </row>
    <row r="21" spans="1:6" ht="24" customHeight="1">
      <c r="A21" s="260" t="s">
        <v>88</v>
      </c>
      <c r="B21" s="87" t="s">
        <v>503</v>
      </c>
      <c r="C21" s="25"/>
      <c r="D21" s="25"/>
      <c r="E21" s="25"/>
      <c r="F21" s="88"/>
    </row>
    <row r="22" spans="1:6" ht="22.5" customHeight="1">
      <c r="A22" s="261" t="s">
        <v>347</v>
      </c>
      <c r="B22" s="255" t="s">
        <v>504</v>
      </c>
      <c r="C22" s="50"/>
      <c r="D22" s="50"/>
      <c r="E22" s="50"/>
      <c r="F22" s="258"/>
    </row>
    <row r="23" spans="1:6" ht="18" customHeight="1">
      <c r="A23" s="300" t="s">
        <v>437</v>
      </c>
      <c r="B23" s="296"/>
      <c r="C23" s="23"/>
      <c r="D23" s="23"/>
      <c r="E23" s="23"/>
      <c r="F23" s="297"/>
    </row>
    <row r="24" spans="1:6" ht="52.5">
      <c r="A24" s="213" t="s">
        <v>438</v>
      </c>
      <c r="B24" s="85" t="s">
        <v>505</v>
      </c>
      <c r="C24" s="90"/>
      <c r="D24" s="90"/>
      <c r="E24" s="90"/>
      <c r="F24" s="86"/>
    </row>
    <row r="25" spans="1:6" ht="65.25" customHeight="1" thickBot="1">
      <c r="A25" s="256" t="s">
        <v>348</v>
      </c>
      <c r="B25" s="58" t="s">
        <v>506</v>
      </c>
      <c r="C25" s="66"/>
      <c r="D25" s="66"/>
      <c r="E25" s="66"/>
      <c r="F25" s="59"/>
    </row>
    <row r="26" spans="1:6" ht="13.5" thickTop="1">
      <c r="A26" s="17"/>
      <c r="B26" s="164"/>
      <c r="C26" s="17"/>
      <c r="D26" s="17"/>
      <c r="E26" s="17"/>
      <c r="F26" s="17"/>
    </row>
    <row r="27" spans="1:6" ht="12.75">
      <c r="A27" s="17"/>
      <c r="B27" s="164"/>
      <c r="C27" s="17"/>
      <c r="D27" s="17"/>
      <c r="E27" s="17"/>
      <c r="F27" s="17"/>
    </row>
  </sheetData>
  <sheetProtection/>
  <mergeCells count="3">
    <mergeCell ref="A2:B2"/>
    <mergeCell ref="C2:D2"/>
    <mergeCell ref="E2:F2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6">
      <selection activeCell="E16" sqref="E16:F16"/>
    </sheetView>
  </sheetViews>
  <sheetFormatPr defaultColWidth="9.00390625" defaultRowHeight="12.75"/>
  <cols>
    <col min="1" max="1" width="37.00390625" style="0" customWidth="1"/>
    <col min="2" max="2" width="6.75390625" style="0" customWidth="1"/>
    <col min="3" max="3" width="9.75390625" style="0" customWidth="1"/>
    <col min="4" max="4" width="11.25390625" style="0" customWidth="1"/>
    <col min="5" max="5" width="11.50390625" style="0" customWidth="1"/>
    <col min="6" max="6" width="10.25390625" style="0" customWidth="1"/>
  </cols>
  <sheetData>
    <row r="1" spans="1:6" ht="12.75">
      <c r="A1" s="463" t="s">
        <v>351</v>
      </c>
      <c r="B1" s="463"/>
      <c r="C1" s="463"/>
      <c r="D1" s="463"/>
      <c r="E1" s="463"/>
      <c r="F1" s="463"/>
    </row>
    <row r="2" spans="1:6" s="37" customFormat="1" ht="12.75">
      <c r="A2" s="385" t="s">
        <v>186</v>
      </c>
      <c r="B2" s="385"/>
      <c r="C2" s="466" t="s">
        <v>352</v>
      </c>
      <c r="D2" s="466"/>
      <c r="E2" s="466" t="s">
        <v>353</v>
      </c>
      <c r="F2" s="466"/>
    </row>
    <row r="3" spans="1:6" s="37" customFormat="1" ht="12.75">
      <c r="A3" s="39" t="s">
        <v>188</v>
      </c>
      <c r="B3" s="39" t="s">
        <v>187</v>
      </c>
      <c r="C3" s="466"/>
      <c r="D3" s="466"/>
      <c r="E3" s="466"/>
      <c r="F3" s="466"/>
    </row>
    <row r="4" spans="1:6" s="37" customFormat="1" ht="13.5" thickBot="1">
      <c r="A4" s="39">
        <v>1</v>
      </c>
      <c r="B4" s="51">
        <v>2</v>
      </c>
      <c r="C4" s="455">
        <v>3</v>
      </c>
      <c r="D4" s="455"/>
      <c r="E4" s="455">
        <v>4</v>
      </c>
      <c r="F4" s="455"/>
    </row>
    <row r="5" spans="1:6" ht="27" thickTop="1">
      <c r="A5" s="263" t="s">
        <v>354</v>
      </c>
      <c r="B5" s="243">
        <v>610</v>
      </c>
      <c r="C5" s="440">
        <v>40275</v>
      </c>
      <c r="D5" s="445"/>
      <c r="E5" s="440">
        <v>36840</v>
      </c>
      <c r="F5" s="441"/>
    </row>
    <row r="6" spans="1:6" ht="26.25">
      <c r="A6" s="219" t="s">
        <v>355</v>
      </c>
      <c r="B6" s="318">
        <v>611</v>
      </c>
      <c r="C6" s="436">
        <v>16805</v>
      </c>
      <c r="D6" s="439"/>
      <c r="E6" s="436">
        <v>12311</v>
      </c>
      <c r="F6" s="437"/>
    </row>
    <row r="7" spans="1:6" ht="12.75">
      <c r="A7" s="219" t="s">
        <v>356</v>
      </c>
      <c r="B7" s="318">
        <v>612</v>
      </c>
      <c r="C7" s="436">
        <v>6597</v>
      </c>
      <c r="D7" s="439"/>
      <c r="E7" s="436">
        <v>5710</v>
      </c>
      <c r="F7" s="437"/>
    </row>
    <row r="8" spans="1:6" ht="12.75">
      <c r="A8" s="219" t="s">
        <v>357</v>
      </c>
      <c r="B8" s="318">
        <v>613</v>
      </c>
      <c r="C8" s="436">
        <f>C5-C6-C7</f>
        <v>16873</v>
      </c>
      <c r="D8" s="439"/>
      <c r="E8" s="438">
        <f>E5-E6-E7</f>
        <v>18819</v>
      </c>
      <c r="F8" s="437"/>
    </row>
    <row r="9" spans="1:6" ht="12.75">
      <c r="A9" s="219" t="s">
        <v>358</v>
      </c>
      <c r="B9" s="318">
        <v>614</v>
      </c>
      <c r="C9" s="436"/>
      <c r="D9" s="439"/>
      <c r="E9" s="436">
        <v>40</v>
      </c>
      <c r="F9" s="437"/>
    </row>
    <row r="10" spans="1:6" ht="26.25">
      <c r="A10" s="219" t="s">
        <v>355</v>
      </c>
      <c r="B10" s="318">
        <v>615</v>
      </c>
      <c r="C10" s="436"/>
      <c r="D10" s="439"/>
      <c r="E10" s="436">
        <v>40</v>
      </c>
      <c r="F10" s="437"/>
    </row>
    <row r="11" spans="1:6" ht="12.75">
      <c r="A11" s="219" t="s">
        <v>356</v>
      </c>
      <c r="B11" s="318">
        <v>616</v>
      </c>
      <c r="C11" s="436"/>
      <c r="D11" s="439"/>
      <c r="E11" s="436"/>
      <c r="F11" s="437"/>
    </row>
    <row r="12" spans="1:6" ht="12.75">
      <c r="A12" s="267" t="s">
        <v>357</v>
      </c>
      <c r="B12" s="341">
        <v>617</v>
      </c>
      <c r="C12" s="473"/>
      <c r="D12" s="474"/>
      <c r="E12" s="473"/>
      <c r="F12" s="475"/>
    </row>
    <row r="13" spans="1:6" ht="12.75">
      <c r="A13" s="214" t="s">
        <v>359</v>
      </c>
      <c r="B13" s="320">
        <v>618</v>
      </c>
      <c r="C13" s="459">
        <f>C5+C9</f>
        <v>40275</v>
      </c>
      <c r="D13" s="468"/>
      <c r="E13" s="459">
        <f>E5+E9</f>
        <v>36880</v>
      </c>
      <c r="F13" s="468"/>
    </row>
    <row r="14" spans="1:6" ht="12.75">
      <c r="A14" s="219" t="s">
        <v>360</v>
      </c>
      <c r="B14" s="318"/>
      <c r="C14" s="436"/>
      <c r="D14" s="439"/>
      <c r="E14" s="436"/>
      <c r="F14" s="437"/>
    </row>
    <row r="15" spans="1:6" ht="12.75">
      <c r="A15" s="219" t="s">
        <v>361</v>
      </c>
      <c r="B15" s="318">
        <v>620</v>
      </c>
      <c r="C15" s="438">
        <v>153446</v>
      </c>
      <c r="D15" s="437"/>
      <c r="E15" s="438">
        <v>143782</v>
      </c>
      <c r="F15" s="437"/>
    </row>
    <row r="16" spans="1:6" ht="24" customHeight="1">
      <c r="A16" s="219" t="s">
        <v>362</v>
      </c>
      <c r="B16" s="318">
        <v>621</v>
      </c>
      <c r="C16" s="436">
        <v>68718</v>
      </c>
      <c r="D16" s="437"/>
      <c r="E16" s="436">
        <f>95624-9175</f>
        <v>86449</v>
      </c>
      <c r="F16" s="437"/>
    </row>
    <row r="17" spans="1:6" ht="12.75">
      <c r="A17" s="219" t="s">
        <v>363</v>
      </c>
      <c r="B17" s="318">
        <v>622</v>
      </c>
      <c r="C17" s="436">
        <v>70370</v>
      </c>
      <c r="D17" s="437"/>
      <c r="E17" s="436">
        <v>41218</v>
      </c>
      <c r="F17" s="437"/>
    </row>
    <row r="18" spans="1:6" ht="12.75">
      <c r="A18" s="219" t="s">
        <v>364</v>
      </c>
      <c r="B18" s="318">
        <v>623</v>
      </c>
      <c r="C18" s="436">
        <v>11166</v>
      </c>
      <c r="D18" s="437"/>
      <c r="E18" s="436">
        <v>8438</v>
      </c>
      <c r="F18" s="437"/>
    </row>
    <row r="19" spans="1:6" ht="12.75">
      <c r="A19" s="219" t="s">
        <v>365</v>
      </c>
      <c r="B19" s="318">
        <v>624</v>
      </c>
      <c r="C19" s="436"/>
      <c r="D19" s="437"/>
      <c r="E19" s="436"/>
      <c r="F19" s="437"/>
    </row>
    <row r="20" spans="1:6" ht="12.75">
      <c r="A20" s="219" t="s">
        <v>366</v>
      </c>
      <c r="B20" s="318">
        <v>625</v>
      </c>
      <c r="C20" s="436">
        <v>167</v>
      </c>
      <c r="D20" s="437"/>
      <c r="E20" s="436">
        <v>167</v>
      </c>
      <c r="F20" s="437"/>
    </row>
    <row r="21" spans="1:6" ht="12.75">
      <c r="A21" s="219" t="s">
        <v>367</v>
      </c>
      <c r="B21" s="318">
        <v>626</v>
      </c>
      <c r="C21" s="436">
        <f>C15-C16-C17-C18-C19-C20</f>
        <v>3025</v>
      </c>
      <c r="D21" s="437"/>
      <c r="E21" s="436">
        <f>E15-E16-E17-E18-E19-E20</f>
        <v>7510</v>
      </c>
      <c r="F21" s="437"/>
    </row>
    <row r="22" spans="1:6" ht="12.75">
      <c r="A22" s="219" t="s">
        <v>358</v>
      </c>
      <c r="B22" s="318">
        <v>627</v>
      </c>
      <c r="C22" s="436">
        <v>10140</v>
      </c>
      <c r="D22" s="439"/>
      <c r="E22" s="436">
        <v>12039</v>
      </c>
      <c r="F22" s="437"/>
    </row>
    <row r="23" spans="1:6" ht="26.25">
      <c r="A23" s="219" t="s">
        <v>368</v>
      </c>
      <c r="B23" s="318">
        <v>628</v>
      </c>
      <c r="C23" s="436">
        <v>10140</v>
      </c>
      <c r="D23" s="439"/>
      <c r="E23" s="436">
        <v>12039</v>
      </c>
      <c r="F23" s="437"/>
    </row>
    <row r="24" spans="1:6" ht="12.75">
      <c r="A24" s="68" t="s">
        <v>369</v>
      </c>
      <c r="B24" s="318">
        <v>629</v>
      </c>
      <c r="C24" s="436"/>
      <c r="D24" s="439"/>
      <c r="E24" s="436"/>
      <c r="F24" s="437"/>
    </row>
    <row r="25" spans="1:6" ht="12.75">
      <c r="A25" s="68"/>
      <c r="B25" s="318"/>
      <c r="C25" s="436"/>
      <c r="D25" s="439"/>
      <c r="E25" s="436"/>
      <c r="F25" s="437"/>
    </row>
    <row r="26" spans="1:6" ht="12.75">
      <c r="A26" s="199"/>
      <c r="B26" s="341"/>
      <c r="C26" s="473"/>
      <c r="D26" s="474"/>
      <c r="E26" s="473"/>
      <c r="F26" s="475"/>
    </row>
    <row r="27" spans="1:6" ht="13.5" thickBot="1">
      <c r="A27" s="73" t="s">
        <v>359</v>
      </c>
      <c r="B27" s="333">
        <v>630</v>
      </c>
      <c r="C27" s="470">
        <f>C15+C22</f>
        <v>163586</v>
      </c>
      <c r="D27" s="471"/>
      <c r="E27" s="470">
        <f>E15+E22</f>
        <v>155821</v>
      </c>
      <c r="F27" s="471"/>
    </row>
    <row r="28" ht="13.5" thickTop="1"/>
    <row r="29" spans="1:6" ht="12.75">
      <c r="A29" s="463" t="s">
        <v>370</v>
      </c>
      <c r="B29" s="463"/>
      <c r="C29" s="463"/>
      <c r="D29" s="463"/>
      <c r="E29" s="463"/>
      <c r="F29" s="463"/>
    </row>
    <row r="30" spans="1:6" s="37" customFormat="1" ht="12.75">
      <c r="A30" s="385" t="s">
        <v>186</v>
      </c>
      <c r="B30" s="385"/>
      <c r="C30" s="472" t="s">
        <v>371</v>
      </c>
      <c r="D30" s="472"/>
      <c r="E30" s="472" t="s">
        <v>372</v>
      </c>
      <c r="F30" s="472"/>
    </row>
    <row r="31" spans="1:6" s="37" customFormat="1" ht="12.75">
      <c r="A31" s="39" t="s">
        <v>188</v>
      </c>
      <c r="B31" s="39" t="s">
        <v>187</v>
      </c>
      <c r="C31" s="472"/>
      <c r="D31" s="472"/>
      <c r="E31" s="472"/>
      <c r="F31" s="472"/>
    </row>
    <row r="32" spans="1:6" s="37" customFormat="1" ht="13.5" thickBot="1">
      <c r="A32" s="39">
        <v>1</v>
      </c>
      <c r="B32" s="51">
        <v>2</v>
      </c>
      <c r="C32" s="455">
        <v>3</v>
      </c>
      <c r="D32" s="455"/>
      <c r="E32" s="455">
        <v>4</v>
      </c>
      <c r="F32" s="455"/>
    </row>
    <row r="33" spans="1:6" ht="13.5" thickTop="1">
      <c r="A33" s="263" t="s">
        <v>105</v>
      </c>
      <c r="B33" s="243">
        <v>710</v>
      </c>
      <c r="C33" s="440">
        <v>209542</v>
      </c>
      <c r="D33" s="445"/>
      <c r="E33" s="440">
        <v>149207</v>
      </c>
      <c r="F33" s="441"/>
    </row>
    <row r="34" spans="1:6" ht="12.75">
      <c r="A34" s="219" t="s">
        <v>106</v>
      </c>
      <c r="B34" s="318">
        <v>720</v>
      </c>
      <c r="C34" s="436">
        <v>38425</v>
      </c>
      <c r="D34" s="439"/>
      <c r="E34" s="436">
        <v>27235</v>
      </c>
      <c r="F34" s="437"/>
    </row>
    <row r="35" spans="1:6" ht="12.75">
      <c r="A35" s="219" t="s">
        <v>107</v>
      </c>
      <c r="B35" s="318">
        <v>730</v>
      </c>
      <c r="C35" s="436">
        <v>9977</v>
      </c>
      <c r="D35" s="439"/>
      <c r="E35" s="436">
        <v>7000</v>
      </c>
      <c r="F35" s="437"/>
    </row>
    <row r="36" spans="1:6" ht="12.75">
      <c r="A36" s="219" t="s">
        <v>108</v>
      </c>
      <c r="B36" s="318">
        <v>740</v>
      </c>
      <c r="C36" s="436">
        <v>4607</v>
      </c>
      <c r="D36" s="439"/>
      <c r="E36" s="436">
        <v>3322</v>
      </c>
      <c r="F36" s="437"/>
    </row>
    <row r="37" spans="1:6" ht="12.75">
      <c r="A37" s="219" t="s">
        <v>109</v>
      </c>
      <c r="B37" s="318">
        <v>750</v>
      </c>
      <c r="C37" s="436">
        <f>C38-C33-C34-C35-C36</f>
        <v>37100</v>
      </c>
      <c r="D37" s="439"/>
      <c r="E37" s="436">
        <v>19600</v>
      </c>
      <c r="F37" s="437"/>
    </row>
    <row r="38" spans="1:6" ht="12.75">
      <c r="A38" s="219" t="s">
        <v>110</v>
      </c>
      <c r="B38" s="318">
        <v>760</v>
      </c>
      <c r="C38" s="436">
        <v>299651</v>
      </c>
      <c r="D38" s="437"/>
      <c r="E38" s="436">
        <f>SUM(E33:F37)</f>
        <v>206364</v>
      </c>
      <c r="F38" s="437"/>
    </row>
    <row r="39" spans="1:6" ht="26.25">
      <c r="A39" s="250" t="s">
        <v>439</v>
      </c>
      <c r="B39" s="319"/>
      <c r="C39" s="453"/>
      <c r="D39" s="469"/>
      <c r="E39" s="453"/>
      <c r="F39" s="454"/>
    </row>
    <row r="40" spans="1:6" ht="12.75">
      <c r="A40" s="213" t="s">
        <v>373</v>
      </c>
      <c r="B40" s="320">
        <v>765</v>
      </c>
      <c r="C40" s="461">
        <v>-75</v>
      </c>
      <c r="D40" s="468"/>
      <c r="E40" s="461">
        <v>59</v>
      </c>
      <c r="F40" s="462"/>
    </row>
    <row r="41" spans="1:6" ht="12.75">
      <c r="A41" s="219" t="s">
        <v>374</v>
      </c>
      <c r="B41" s="318">
        <v>766</v>
      </c>
      <c r="C41" s="436">
        <v>-64</v>
      </c>
      <c r="D41" s="439"/>
      <c r="E41" s="436">
        <v>229</v>
      </c>
      <c r="F41" s="437"/>
    </row>
    <row r="42" spans="1:6" ht="13.5" thickBot="1">
      <c r="A42" s="215" t="s">
        <v>375</v>
      </c>
      <c r="B42" s="244">
        <v>767</v>
      </c>
      <c r="C42" s="442"/>
      <c r="D42" s="426"/>
      <c r="E42" s="442"/>
      <c r="F42" s="443"/>
    </row>
    <row r="43" ht="13.5" thickTop="1"/>
    <row r="51" spans="1:6" ht="12.75">
      <c r="A51" s="463" t="s">
        <v>376</v>
      </c>
      <c r="B51" s="463"/>
      <c r="C51" s="463"/>
      <c r="D51" s="463"/>
      <c r="E51" s="463"/>
      <c r="F51" s="463"/>
    </row>
    <row r="52" spans="1:6" s="37" customFormat="1" ht="12.75">
      <c r="A52" s="385" t="s">
        <v>186</v>
      </c>
      <c r="B52" s="385"/>
      <c r="C52" s="466" t="s">
        <v>352</v>
      </c>
      <c r="D52" s="466"/>
      <c r="E52" s="466" t="s">
        <v>353</v>
      </c>
      <c r="F52" s="466"/>
    </row>
    <row r="53" spans="1:6" s="37" customFormat="1" ht="12.75">
      <c r="A53" s="39" t="s">
        <v>188</v>
      </c>
      <c r="B53" s="39" t="s">
        <v>187</v>
      </c>
      <c r="C53" s="466"/>
      <c r="D53" s="466"/>
      <c r="E53" s="466"/>
      <c r="F53" s="466"/>
    </row>
    <row r="54" spans="1:6" s="37" customFormat="1" ht="13.5" thickBot="1">
      <c r="A54" s="39">
        <v>1</v>
      </c>
      <c r="B54" s="51">
        <v>2</v>
      </c>
      <c r="C54" s="455">
        <v>3</v>
      </c>
      <c r="D54" s="455"/>
      <c r="E54" s="455">
        <v>4</v>
      </c>
      <c r="F54" s="455"/>
    </row>
    <row r="55" spans="1:6" ht="13.5" thickTop="1">
      <c r="A55" s="263" t="s">
        <v>377</v>
      </c>
      <c r="B55" s="243">
        <v>810</v>
      </c>
      <c r="C55" s="440"/>
      <c r="D55" s="445"/>
      <c r="E55" s="440"/>
      <c r="F55" s="441"/>
    </row>
    <row r="56" spans="1:6" ht="26.25">
      <c r="A56" s="219" t="s">
        <v>378</v>
      </c>
      <c r="B56" s="318">
        <v>811</v>
      </c>
      <c r="C56" s="436"/>
      <c r="D56" s="439"/>
      <c r="E56" s="436"/>
      <c r="F56" s="437"/>
    </row>
    <row r="57" spans="1:6" ht="12.75">
      <c r="A57" s="219" t="s">
        <v>100</v>
      </c>
      <c r="B57" s="318">
        <v>812</v>
      </c>
      <c r="C57" s="436"/>
      <c r="D57" s="439"/>
      <c r="E57" s="436"/>
      <c r="F57" s="437"/>
    </row>
    <row r="58" spans="1:6" ht="26.25">
      <c r="A58" s="219" t="s">
        <v>379</v>
      </c>
      <c r="B58" s="318">
        <v>813</v>
      </c>
      <c r="C58" s="436"/>
      <c r="D58" s="439"/>
      <c r="E58" s="436"/>
      <c r="F58" s="437"/>
    </row>
    <row r="59" spans="1:6" ht="26.25">
      <c r="A59" s="219" t="s">
        <v>380</v>
      </c>
      <c r="B59" s="318">
        <v>814</v>
      </c>
      <c r="C59" s="436"/>
      <c r="D59" s="439"/>
      <c r="E59" s="436"/>
      <c r="F59" s="437"/>
    </row>
    <row r="60" spans="1:6" ht="12.75">
      <c r="A60" s="219" t="s">
        <v>381</v>
      </c>
      <c r="B60" s="318">
        <v>815</v>
      </c>
      <c r="C60" s="436"/>
      <c r="D60" s="439"/>
      <c r="E60" s="436"/>
      <c r="F60" s="437"/>
    </row>
    <row r="61" spans="1:6" ht="12.75">
      <c r="A61" s="219" t="s">
        <v>382</v>
      </c>
      <c r="B61" s="318"/>
      <c r="C61" s="436"/>
      <c r="D61" s="439"/>
      <c r="E61" s="436"/>
      <c r="F61" s="437"/>
    </row>
    <row r="62" spans="1:6" ht="12.75">
      <c r="A62" s="219"/>
      <c r="B62" s="318"/>
      <c r="C62" s="436"/>
      <c r="D62" s="439"/>
      <c r="E62" s="436"/>
      <c r="F62" s="437"/>
    </row>
    <row r="63" spans="1:6" ht="12.75">
      <c r="A63" s="219" t="s">
        <v>383</v>
      </c>
      <c r="B63" s="318">
        <v>816</v>
      </c>
      <c r="C63" s="436"/>
      <c r="D63" s="439"/>
      <c r="E63" s="436"/>
      <c r="F63" s="437"/>
    </row>
    <row r="64" spans="1:6" ht="26.25">
      <c r="A64" s="219" t="s">
        <v>384</v>
      </c>
      <c r="B64" s="318">
        <v>817</v>
      </c>
      <c r="C64" s="436"/>
      <c r="D64" s="439"/>
      <c r="E64" s="436"/>
      <c r="F64" s="437"/>
    </row>
    <row r="65" spans="1:6" ht="12.75">
      <c r="A65" s="219" t="s">
        <v>385</v>
      </c>
      <c r="B65" s="318">
        <v>818</v>
      </c>
      <c r="C65" s="436"/>
      <c r="D65" s="439"/>
      <c r="E65" s="436"/>
      <c r="F65" s="437"/>
    </row>
    <row r="66" spans="1:6" ht="24" customHeight="1">
      <c r="A66" s="219" t="s">
        <v>379</v>
      </c>
      <c r="B66" s="318">
        <v>819</v>
      </c>
      <c r="C66" s="436"/>
      <c r="D66" s="439"/>
      <c r="E66" s="436"/>
      <c r="F66" s="437"/>
    </row>
    <row r="67" spans="1:6" ht="26.25">
      <c r="A67" s="219" t="s">
        <v>386</v>
      </c>
      <c r="B67" s="318">
        <v>820</v>
      </c>
      <c r="C67" s="436"/>
      <c r="D67" s="439"/>
      <c r="E67" s="436"/>
      <c r="F67" s="437"/>
    </row>
    <row r="68" spans="1:6" ht="12.75">
      <c r="A68" s="219" t="s">
        <v>387</v>
      </c>
      <c r="B68" s="318">
        <v>821</v>
      </c>
      <c r="C68" s="436"/>
      <c r="D68" s="439"/>
      <c r="E68" s="436"/>
      <c r="F68" s="437"/>
    </row>
    <row r="69" spans="1:6" ht="12.75">
      <c r="A69" s="219"/>
      <c r="B69" s="318"/>
      <c r="C69" s="436"/>
      <c r="D69" s="439"/>
      <c r="E69" s="436"/>
      <c r="F69" s="437"/>
    </row>
    <row r="70" spans="1:6" ht="13.5" thickBot="1">
      <c r="A70" s="215" t="s">
        <v>1</v>
      </c>
      <c r="B70" s="244"/>
      <c r="C70" s="442"/>
      <c r="D70" s="426"/>
      <c r="E70" s="442"/>
      <c r="F70" s="443"/>
    </row>
    <row r="71" spans="1:6" ht="13.5" thickTop="1">
      <c r="A71" s="246"/>
      <c r="B71" s="17"/>
      <c r="C71" s="38"/>
      <c r="D71" s="38"/>
      <c r="E71" s="38"/>
      <c r="F71" s="38"/>
    </row>
    <row r="72" spans="1:6" ht="12.75">
      <c r="A72" s="463" t="s">
        <v>388</v>
      </c>
      <c r="B72" s="463"/>
      <c r="C72" s="463"/>
      <c r="D72" s="463"/>
      <c r="E72" s="463"/>
      <c r="F72" s="463"/>
    </row>
    <row r="73" spans="1:6" s="37" customFormat="1" ht="12.75">
      <c r="A73" s="385" t="s">
        <v>186</v>
      </c>
      <c r="B73" s="385"/>
      <c r="C73" s="433" t="s">
        <v>389</v>
      </c>
      <c r="D73" s="430"/>
      <c r="E73" s="466" t="s">
        <v>390</v>
      </c>
      <c r="F73" s="466"/>
    </row>
    <row r="74" spans="1:6" s="37" customFormat="1" ht="12.75">
      <c r="A74" s="39" t="s">
        <v>188</v>
      </c>
      <c r="B74" s="39" t="s">
        <v>187</v>
      </c>
      <c r="C74" s="434"/>
      <c r="D74" s="432"/>
      <c r="E74" s="466"/>
      <c r="F74" s="466"/>
    </row>
    <row r="75" spans="1:6" s="37" customFormat="1" ht="13.5" thickBot="1">
      <c r="A75" s="51">
        <v>1</v>
      </c>
      <c r="B75" s="51">
        <v>2</v>
      </c>
      <c r="C75" s="455">
        <v>3</v>
      </c>
      <c r="D75" s="455"/>
      <c r="E75" s="455">
        <v>4</v>
      </c>
      <c r="F75" s="455"/>
    </row>
    <row r="76" spans="1:6" ht="27" thickTop="1">
      <c r="A76" s="263" t="s">
        <v>391</v>
      </c>
      <c r="B76" s="243">
        <v>910</v>
      </c>
      <c r="C76" s="440"/>
      <c r="D76" s="456"/>
      <c r="E76" s="444"/>
      <c r="F76" s="441"/>
    </row>
    <row r="77" spans="1:6" ht="12.75">
      <c r="A77" s="242" t="s">
        <v>392</v>
      </c>
      <c r="B77" s="319"/>
      <c r="C77" s="457"/>
      <c r="D77" s="458"/>
      <c r="E77" s="453"/>
      <c r="F77" s="454"/>
    </row>
    <row r="78" spans="1:6" s="17" customFormat="1" ht="12.75">
      <c r="A78" s="161"/>
      <c r="B78" s="320"/>
      <c r="C78" s="459"/>
      <c r="D78" s="460"/>
      <c r="E78" s="461"/>
      <c r="F78" s="462"/>
    </row>
    <row r="79" spans="1:6" ht="12.75">
      <c r="A79" s="68"/>
      <c r="B79" s="318"/>
      <c r="C79" s="436"/>
      <c r="D79" s="467"/>
      <c r="E79" s="438"/>
      <c r="F79" s="437"/>
    </row>
    <row r="80" spans="1:6" ht="12.75">
      <c r="A80" s="68"/>
      <c r="B80" s="319"/>
      <c r="C80" s="457"/>
      <c r="D80" s="458"/>
      <c r="E80" s="453"/>
      <c r="F80" s="454"/>
    </row>
    <row r="81" spans="1:6" s="239" customFormat="1" ht="39" customHeight="1">
      <c r="A81" s="464" t="s">
        <v>397</v>
      </c>
      <c r="B81" s="268"/>
      <c r="C81" s="266" t="s">
        <v>393</v>
      </c>
      <c r="D81" s="264" t="s">
        <v>394</v>
      </c>
      <c r="E81" s="264" t="s">
        <v>395</v>
      </c>
      <c r="F81" s="269" t="s">
        <v>396</v>
      </c>
    </row>
    <row r="82" spans="1:6" s="239" customFormat="1" ht="12.75">
      <c r="A82" s="465"/>
      <c r="B82" s="270">
        <v>920</v>
      </c>
      <c r="C82" s="306"/>
      <c r="D82" s="301"/>
      <c r="E82" s="311"/>
      <c r="F82" s="273"/>
    </row>
    <row r="83" spans="1:6" s="239" customFormat="1" ht="12.75">
      <c r="A83" s="250" t="s">
        <v>398</v>
      </c>
      <c r="B83" s="274"/>
      <c r="C83" s="275"/>
      <c r="D83" s="302"/>
      <c r="E83" s="277"/>
      <c r="F83" s="272"/>
    </row>
    <row r="84" spans="1:6" s="239" customFormat="1" ht="12.75">
      <c r="A84" s="213"/>
      <c r="B84" s="270"/>
      <c r="C84" s="276"/>
      <c r="D84" s="303"/>
      <c r="E84" s="233"/>
      <c r="F84" s="273"/>
    </row>
    <row r="85" spans="1:6" s="239" customFormat="1" ht="12.75">
      <c r="A85" s="219"/>
      <c r="B85" s="265"/>
      <c r="C85" s="307"/>
      <c r="D85" s="304"/>
      <c r="E85" s="312"/>
      <c r="F85" s="309"/>
    </row>
    <row r="86" spans="1:6" s="239" customFormat="1" ht="13.5" thickBot="1">
      <c r="A86" s="267"/>
      <c r="B86" s="271"/>
      <c r="C86" s="308"/>
      <c r="D86" s="305"/>
      <c r="E86" s="313"/>
      <c r="F86" s="310"/>
    </row>
    <row r="87" ht="13.5" thickTop="1"/>
    <row r="92" spans="1:4" ht="12.75">
      <c r="A92" s="16" t="s">
        <v>34</v>
      </c>
      <c r="B92" s="17"/>
      <c r="C92" s="17"/>
      <c r="D92" s="17"/>
    </row>
    <row r="93" spans="1:4" ht="12.75">
      <c r="A93" s="16"/>
      <c r="B93" s="17"/>
      <c r="C93" s="17"/>
      <c r="D93" s="17"/>
    </row>
    <row r="94" spans="1:5" ht="12.75">
      <c r="A94" s="16"/>
      <c r="B94" s="17"/>
      <c r="C94" s="17"/>
      <c r="D94" s="17" t="s">
        <v>1</v>
      </c>
      <c r="E94" t="s">
        <v>1</v>
      </c>
    </row>
    <row r="95" spans="1:4" ht="12.75">
      <c r="A95" s="16"/>
      <c r="B95" s="17"/>
      <c r="C95" s="17"/>
      <c r="D95" s="17"/>
    </row>
    <row r="96" spans="1:4" ht="12.75">
      <c r="A96" s="16" t="s">
        <v>589</v>
      </c>
      <c r="B96" s="17"/>
      <c r="C96" s="17" t="s">
        <v>1</v>
      </c>
      <c r="D96" s="17"/>
    </row>
  </sheetData>
  <sheetProtection/>
  <mergeCells count="133">
    <mergeCell ref="C4:D4"/>
    <mergeCell ref="E4:F4"/>
    <mergeCell ref="C5:D5"/>
    <mergeCell ref="E5:F5"/>
    <mergeCell ref="A1:F1"/>
    <mergeCell ref="A2:B2"/>
    <mergeCell ref="C2:D3"/>
    <mergeCell ref="E2:F3"/>
    <mergeCell ref="C10:D10"/>
    <mergeCell ref="C11:D11"/>
    <mergeCell ref="C12:D12"/>
    <mergeCell ref="C13:D13"/>
    <mergeCell ref="C6:D6"/>
    <mergeCell ref="C7:D7"/>
    <mergeCell ref="C8:D8"/>
    <mergeCell ref="C9:D9"/>
    <mergeCell ref="E12:F12"/>
    <mergeCell ref="E13:F13"/>
    <mergeCell ref="C18:D18"/>
    <mergeCell ref="C19:D19"/>
    <mergeCell ref="C20:D20"/>
    <mergeCell ref="C21:D21"/>
    <mergeCell ref="C14:D14"/>
    <mergeCell ref="C15:D15"/>
    <mergeCell ref="C16:D16"/>
    <mergeCell ref="C17:D17"/>
    <mergeCell ref="E6:F6"/>
    <mergeCell ref="E7:F7"/>
    <mergeCell ref="E8:F8"/>
    <mergeCell ref="E9:F9"/>
    <mergeCell ref="E10:F10"/>
    <mergeCell ref="E11:F11"/>
    <mergeCell ref="E18:F18"/>
    <mergeCell ref="E19:F19"/>
    <mergeCell ref="E20:F20"/>
    <mergeCell ref="E21:F21"/>
    <mergeCell ref="E14:F14"/>
    <mergeCell ref="E15:F15"/>
    <mergeCell ref="E16:F16"/>
    <mergeCell ref="E17:F17"/>
    <mergeCell ref="C26:D26"/>
    <mergeCell ref="E24:F24"/>
    <mergeCell ref="E25:F25"/>
    <mergeCell ref="E26:F26"/>
    <mergeCell ref="E22:F22"/>
    <mergeCell ref="E23:F23"/>
    <mergeCell ref="C24:D24"/>
    <mergeCell ref="C25:D25"/>
    <mergeCell ref="C22:D22"/>
    <mergeCell ref="C23:D23"/>
    <mergeCell ref="C32:D32"/>
    <mergeCell ref="E32:F32"/>
    <mergeCell ref="C33:D33"/>
    <mergeCell ref="E33:F33"/>
    <mergeCell ref="C27:D27"/>
    <mergeCell ref="E27:F27"/>
    <mergeCell ref="A29:F29"/>
    <mergeCell ref="A30:B30"/>
    <mergeCell ref="C30:D31"/>
    <mergeCell ref="E30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A51:F51"/>
    <mergeCell ref="A52:B52"/>
    <mergeCell ref="C52:D53"/>
    <mergeCell ref="E52:F53"/>
    <mergeCell ref="C42:D42"/>
    <mergeCell ref="E42:F42"/>
    <mergeCell ref="C56:D56"/>
    <mergeCell ref="E56:F56"/>
    <mergeCell ref="C57:D57"/>
    <mergeCell ref="E57:F57"/>
    <mergeCell ref="C54:D54"/>
    <mergeCell ref="E54:F54"/>
    <mergeCell ref="C55:D55"/>
    <mergeCell ref="E55:F55"/>
    <mergeCell ref="C60:D60"/>
    <mergeCell ref="E60:F60"/>
    <mergeCell ref="C61:D61"/>
    <mergeCell ref="E61:F61"/>
    <mergeCell ref="C58:D58"/>
    <mergeCell ref="E58:F58"/>
    <mergeCell ref="C59:D59"/>
    <mergeCell ref="E59:F59"/>
    <mergeCell ref="C64:D64"/>
    <mergeCell ref="E64:F64"/>
    <mergeCell ref="C65:D65"/>
    <mergeCell ref="E65:F65"/>
    <mergeCell ref="C62:D62"/>
    <mergeCell ref="E62:F62"/>
    <mergeCell ref="C63:D63"/>
    <mergeCell ref="E63:F63"/>
    <mergeCell ref="C68:D68"/>
    <mergeCell ref="E68:F68"/>
    <mergeCell ref="C69:D69"/>
    <mergeCell ref="E69:F69"/>
    <mergeCell ref="C66:D66"/>
    <mergeCell ref="E66:F66"/>
    <mergeCell ref="C67:D67"/>
    <mergeCell ref="E67:F67"/>
    <mergeCell ref="C70:D70"/>
    <mergeCell ref="E70:F70"/>
    <mergeCell ref="A72:F72"/>
    <mergeCell ref="A81:A82"/>
    <mergeCell ref="A73:B73"/>
    <mergeCell ref="C73:D74"/>
    <mergeCell ref="E73:F74"/>
    <mergeCell ref="C79:D79"/>
    <mergeCell ref="C80:D80"/>
    <mergeCell ref="E79:F79"/>
    <mergeCell ref="E80:F80"/>
    <mergeCell ref="C75:D75"/>
    <mergeCell ref="E75:F75"/>
    <mergeCell ref="C76:D76"/>
    <mergeCell ref="E76:F76"/>
    <mergeCell ref="C77:D77"/>
    <mergeCell ref="E77:F77"/>
    <mergeCell ref="C78:D78"/>
    <mergeCell ref="E78:F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Эрнст Неизвестный</dc:creator>
  <cp:keywords/>
  <dc:description/>
  <cp:lastModifiedBy>GLBUX</cp:lastModifiedBy>
  <cp:lastPrinted>2007-03-15T06:34:22Z</cp:lastPrinted>
  <dcterms:created xsi:type="dcterms:W3CDTF">2000-04-13T11:14:13Z</dcterms:created>
  <dcterms:modified xsi:type="dcterms:W3CDTF">2007-07-24T07:41:51Z</dcterms:modified>
  <cp:category/>
  <cp:version/>
  <cp:contentType/>
  <cp:contentStatus/>
</cp:coreProperties>
</file>