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696" windowHeight="6036" firstSheet="1" activeTab="5"/>
  </bookViews>
  <sheets>
    <sheet name="1-2 ФОРМЫ" sheetId="1" r:id="rId1"/>
    <sheet name="ФОРМА-3" sheetId="2" r:id="rId2"/>
    <sheet name="ФОРМА-4" sheetId="3" r:id="rId3"/>
    <sheet name="ФОРМА-5(1-5)" sheetId="4" r:id="rId4"/>
    <sheet name="ФОРМА-5(6)" sheetId="5" r:id="rId5"/>
    <sheet name="ФОРМА-5(7-10)" sheetId="6" r:id="rId6"/>
  </sheets>
  <definedNames>
    <definedName name="_xlnm.Print_Area" localSheetId="3">'ФОРМА-5(1-5)'!$A$1:$F$143</definedName>
    <definedName name="_xlnm.Print_Area" localSheetId="4">'ФОРМА-5(6)'!$A$1:$F$27</definedName>
  </definedNames>
  <calcPr fullCalcOnLoad="1" refMode="R1C1"/>
</workbook>
</file>

<file path=xl/sharedStrings.xml><?xml version="1.0" encoding="utf-8"?>
<sst xmlns="http://schemas.openxmlformats.org/spreadsheetml/2006/main" count="1030" uniqueCount="584">
  <si>
    <t>Приложение</t>
  </si>
  <si>
    <t xml:space="preserve"> </t>
  </si>
  <si>
    <t>БУХГАЛТЕРСКИЙ БАЛАНС</t>
  </si>
  <si>
    <t>Форма № 1 по ОКУД</t>
  </si>
  <si>
    <t xml:space="preserve">           по ОКПО</t>
  </si>
  <si>
    <t>Организационно-правовая форма/</t>
  </si>
  <si>
    <t>Форма собственности</t>
  </si>
  <si>
    <t xml:space="preserve">      384 / 385</t>
  </si>
  <si>
    <t xml:space="preserve">    Дата утверждения</t>
  </si>
  <si>
    <t xml:space="preserve">    Дата отправки</t>
  </si>
  <si>
    <t xml:space="preserve">           (принятия)</t>
  </si>
  <si>
    <t>АКТИВ</t>
  </si>
  <si>
    <t>Код</t>
  </si>
  <si>
    <t>На начало</t>
  </si>
  <si>
    <t>На конец</t>
  </si>
  <si>
    <t>стр.</t>
  </si>
  <si>
    <t>отчетного периода</t>
  </si>
  <si>
    <t>I. ВНЕОБОРОТНЫЕ АКТИВЫ</t>
  </si>
  <si>
    <t xml:space="preserve">Прочие внеоборотные активы         </t>
  </si>
  <si>
    <t>ИТОГО по разделу I</t>
  </si>
  <si>
    <t>II. ОБОРОТНЫЕ АКТИВЫ</t>
  </si>
  <si>
    <t xml:space="preserve">Запасы                             </t>
  </si>
  <si>
    <t>Дебитор.зад-ть (платежи ожидаются в теч.12мес)</t>
  </si>
  <si>
    <t xml:space="preserve">Денежные средства                  </t>
  </si>
  <si>
    <t xml:space="preserve">Прочие оборотные активы           </t>
  </si>
  <si>
    <t>ИТОГО по разделу II</t>
  </si>
  <si>
    <t>ПАССИВ</t>
  </si>
  <si>
    <t>III. КАПИТАЛ И РЕЗЕРВЫ</t>
  </si>
  <si>
    <t>ИТОГО по разделу III</t>
  </si>
  <si>
    <t>IV. ДОЛГОСРОЧНЫЕ ОБЯЗАТЕЛЬСТВА</t>
  </si>
  <si>
    <t xml:space="preserve">Прочие долгосрочные обязательства  </t>
  </si>
  <si>
    <t>ИТОГО по разделу IV</t>
  </si>
  <si>
    <t xml:space="preserve">Кредиторская задолженность         </t>
  </si>
  <si>
    <t xml:space="preserve">Прочие краткосрочные обязательства      </t>
  </si>
  <si>
    <t xml:space="preserve">Руководитель                                                                  Главный бухгалтер                        </t>
  </si>
  <si>
    <t>ОТЧЕТ О ПРИБЫЛЯХ И УБЫТКАХ</t>
  </si>
  <si>
    <t>Коды</t>
  </si>
  <si>
    <t>Форма № 2 по ОКУД</t>
  </si>
  <si>
    <t xml:space="preserve">     384 / 385</t>
  </si>
  <si>
    <t>За отчетный</t>
  </si>
  <si>
    <t>За аналог.период</t>
  </si>
  <si>
    <t>период</t>
  </si>
  <si>
    <t>предыдущего года</t>
  </si>
  <si>
    <t xml:space="preserve">Валовая прибыль                   </t>
  </si>
  <si>
    <t>Коммерческие расходы</t>
  </si>
  <si>
    <t>Управленческие расходы</t>
  </si>
  <si>
    <t xml:space="preserve">Проценты к получению               </t>
  </si>
  <si>
    <t xml:space="preserve">Проценты к уплате                  </t>
  </si>
  <si>
    <t>Прочие операционные доходы</t>
  </si>
  <si>
    <t xml:space="preserve">Прочие операционные расходы </t>
  </si>
  <si>
    <t>СПРАВОЧНО</t>
  </si>
  <si>
    <t>прибыль     убыток</t>
  </si>
  <si>
    <t xml:space="preserve">          3                 4</t>
  </si>
  <si>
    <t xml:space="preserve">       5                  6</t>
  </si>
  <si>
    <t>суда ) об их взыскании</t>
  </si>
  <si>
    <t>х</t>
  </si>
  <si>
    <t>Списание дебиторских и кредиторских</t>
  </si>
  <si>
    <t>задолженностей, по которым истек срок исковой</t>
  </si>
  <si>
    <t>давности</t>
  </si>
  <si>
    <t xml:space="preserve">             Коды</t>
  </si>
  <si>
    <t>0710003</t>
  </si>
  <si>
    <t xml:space="preserve">   по ОКПО</t>
  </si>
  <si>
    <t xml:space="preserve">Идентификационный номер налогоплательщика         </t>
  </si>
  <si>
    <t xml:space="preserve">          ИНН</t>
  </si>
  <si>
    <t>Организационно-правовая форма/форма собственности</t>
  </si>
  <si>
    <t xml:space="preserve">       по ОКОПФ / ОКФС</t>
  </si>
  <si>
    <t>Поступило</t>
  </si>
  <si>
    <t>на начало</t>
  </si>
  <si>
    <t>на конец</t>
  </si>
  <si>
    <t>Добавочный капитал</t>
  </si>
  <si>
    <t>в т.ч.:</t>
  </si>
  <si>
    <t xml:space="preserve">Остаток на начало  </t>
  </si>
  <si>
    <t xml:space="preserve">Остаток на конец  </t>
  </si>
  <si>
    <t>отчетного  года</t>
  </si>
  <si>
    <t>1) Чистые активы</t>
  </si>
  <si>
    <t>Из бюджета</t>
  </si>
  <si>
    <t>2) Получено на :</t>
  </si>
  <si>
    <t>0710004</t>
  </si>
  <si>
    <t xml:space="preserve">    по ОКПО</t>
  </si>
  <si>
    <t>0710005</t>
  </si>
  <si>
    <t xml:space="preserve">     по ОКОПФ / ОКФС</t>
  </si>
  <si>
    <t>Выбыло</t>
  </si>
  <si>
    <t>Организационные расходы</t>
  </si>
  <si>
    <t>Деловая репутация организации</t>
  </si>
  <si>
    <t>Прочие</t>
  </si>
  <si>
    <t>Земельные участки и объекты</t>
  </si>
  <si>
    <t>природопользования</t>
  </si>
  <si>
    <t>Здания</t>
  </si>
  <si>
    <t>Машины и оборудование</t>
  </si>
  <si>
    <t>Транспортные средства</t>
  </si>
  <si>
    <t>Произведенный и хозяйственный</t>
  </si>
  <si>
    <t>инвентарь</t>
  </si>
  <si>
    <t>Рабочий скот</t>
  </si>
  <si>
    <t>Продуктивный скот</t>
  </si>
  <si>
    <t>Многолетние насаждения</t>
  </si>
  <si>
    <t>Другие виды основных средств</t>
  </si>
  <si>
    <t>Имущество,находящееся в залоге</t>
  </si>
  <si>
    <t>Незавершенное строительство</t>
  </si>
  <si>
    <t>Долгосрочные</t>
  </si>
  <si>
    <t>Краткосрочные</t>
  </si>
  <si>
    <t>Предоставленные займы</t>
  </si>
  <si>
    <t>Материальные затраты</t>
  </si>
  <si>
    <t>Затраты на оплату труда</t>
  </si>
  <si>
    <t>Отчисления на социальные нужды</t>
  </si>
  <si>
    <t>Амортизация</t>
  </si>
  <si>
    <t>Прочие затраты</t>
  </si>
  <si>
    <t>Итого по элементам затрат</t>
  </si>
  <si>
    <t xml:space="preserve">Единица измерения : тыс.руб./млн.руб. </t>
  </si>
  <si>
    <t>ОКЕИ</t>
  </si>
  <si>
    <t>ОКФС</t>
  </si>
  <si>
    <t>по ОКОПФ</t>
  </si>
  <si>
    <t>по ОКПО</t>
  </si>
  <si>
    <t xml:space="preserve">Идентификационный номер налогоплательщика            </t>
  </si>
  <si>
    <t>ИНН</t>
  </si>
  <si>
    <t xml:space="preserve">Деб.задолж(платежи ожидаются более чем ч/з  12 мес)   </t>
  </si>
  <si>
    <t>в т.ч.:резервы,образованные в соотв.с законодательством</t>
  </si>
  <si>
    <t>V. КРАТКОСРОЧНЫЕ ОБЯЗАТЕЛЬСТВА</t>
  </si>
  <si>
    <t>ИТОГО  по разделу V</t>
  </si>
  <si>
    <t>отчетного года</t>
  </si>
  <si>
    <t xml:space="preserve">                                                                         Дата(год,месяц,число)</t>
  </si>
  <si>
    <t xml:space="preserve">Идентификационный номер налогоплательщика           </t>
  </si>
  <si>
    <t>Единица измерения : тыс.руб./млн.руб.</t>
  </si>
  <si>
    <t>Доходы от участия в других организациях</t>
  </si>
  <si>
    <t>Возмещение убытков , причиненных неисполнением</t>
  </si>
  <si>
    <t xml:space="preserve">или ненадлежащим исполнением обязательств </t>
  </si>
  <si>
    <t>по ОКВЭД</t>
  </si>
  <si>
    <t xml:space="preserve">       по ОКВЭД</t>
  </si>
  <si>
    <t xml:space="preserve">       по ОКОПФ</t>
  </si>
  <si>
    <t xml:space="preserve">              ОКФС</t>
  </si>
  <si>
    <t xml:space="preserve"> по ОКВЭД</t>
  </si>
  <si>
    <t>Вид деятельности  Пр-во санитарно-технических работ</t>
  </si>
  <si>
    <t>45.33</t>
  </si>
  <si>
    <t>Вид деятельности  Пр-во  санитарно-технических работ</t>
  </si>
  <si>
    <t>Вид деятельности  Пр-во санитарно-технич. работ</t>
  </si>
  <si>
    <t>Нематериальные активы</t>
  </si>
  <si>
    <t>Основные средства</t>
  </si>
  <si>
    <t xml:space="preserve">Долгосрочные финансовые вложения </t>
  </si>
  <si>
    <t xml:space="preserve">Краткосрочные финансовые вложения </t>
  </si>
  <si>
    <t xml:space="preserve">Уставный капитал      </t>
  </si>
  <si>
    <t xml:space="preserve">Резервный капитал </t>
  </si>
  <si>
    <t xml:space="preserve">Займы и кредиты </t>
  </si>
  <si>
    <t xml:space="preserve">в т.ч.:поставщики и подрядчики </t>
  </si>
  <si>
    <t xml:space="preserve">Доходы будущих периодов </t>
  </si>
  <si>
    <t>Резервы предстоящих расходов</t>
  </si>
  <si>
    <t>Арендованные основные средства</t>
  </si>
  <si>
    <t>Товары,принятые на комиссию</t>
  </si>
  <si>
    <t>Спис-ая в убыток задолж-ть неплатежеспособ.дебиторов</t>
  </si>
  <si>
    <t xml:space="preserve">Обеспечения обязательств и платежей полученные </t>
  </si>
  <si>
    <t>Обеспечения обязательств и платежей выданные</t>
  </si>
  <si>
    <t>Износ жилищного фонда</t>
  </si>
  <si>
    <t>Износ объектов внешнего благоустр.и др.аналог.объектов</t>
  </si>
  <si>
    <t>Товарно-матер.ценности,принятые на ответ.хранение</t>
  </si>
  <si>
    <t>Доходные вложения в материальные ценности</t>
  </si>
  <si>
    <t>Отложенные налоговые активы</t>
  </si>
  <si>
    <t xml:space="preserve">         животные на выращивании и откорме</t>
  </si>
  <si>
    <t xml:space="preserve">         товары отгруженные </t>
  </si>
  <si>
    <t xml:space="preserve">         расходы будущих периодов</t>
  </si>
  <si>
    <t xml:space="preserve">         прочие запасы и затраты</t>
  </si>
  <si>
    <t>Собственные акции,выкупленные у акционеров</t>
  </si>
  <si>
    <t>(                          )</t>
  </si>
  <si>
    <t xml:space="preserve">                           от 22.07.2003 г. № 67н</t>
  </si>
  <si>
    <t xml:space="preserve">    к Приказу Министерства финансов РФ </t>
  </si>
  <si>
    <t>0710001</t>
  </si>
  <si>
    <t>показ.</t>
  </si>
  <si>
    <t>в т.ч.:сырье,материалы и другие аналогичные ценности</t>
  </si>
  <si>
    <t xml:space="preserve">         затраты в незавершенном производстве</t>
  </si>
  <si>
    <t xml:space="preserve">         готовая продукция и товары для перепродажи</t>
  </si>
  <si>
    <t>Налог на доб.стоимость по приобретенным ценностям</t>
  </si>
  <si>
    <t xml:space="preserve">        в т.ч.:покупатели и заказчики</t>
  </si>
  <si>
    <t xml:space="preserve">        в т.ч.:покупатели и заказчики </t>
  </si>
  <si>
    <t xml:space="preserve">БАЛАНС </t>
  </si>
  <si>
    <t>Отложенные налоговые обязательства</t>
  </si>
  <si>
    <t xml:space="preserve">         задолж-сть перед гос.внебюджетными фондами</t>
  </si>
  <si>
    <t xml:space="preserve">         задолженность по налогам и сборам</t>
  </si>
  <si>
    <t xml:space="preserve">         прочие кредиторы            </t>
  </si>
  <si>
    <t>БАЛАНС</t>
  </si>
  <si>
    <t xml:space="preserve">       в т.ч.: по лизингу                 </t>
  </si>
  <si>
    <t>Нематериальные активы, полученные в пользование</t>
  </si>
  <si>
    <t>СПРАВКА о наличии ценностей, учитываемых</t>
  </si>
  <si>
    <t>на забалансовых счетах</t>
  </si>
  <si>
    <t>0710002</t>
  </si>
  <si>
    <t>Показатель</t>
  </si>
  <si>
    <t>код</t>
  </si>
  <si>
    <t>наименование</t>
  </si>
  <si>
    <t>Прибыль(убыток)от продаж</t>
  </si>
  <si>
    <t xml:space="preserve">     Прибыль(убыток) до налогообложения</t>
  </si>
  <si>
    <t xml:space="preserve">      Прочие доходы и расходы</t>
  </si>
  <si>
    <t xml:space="preserve">        Доходы и расходы по обычным видам деятельности</t>
  </si>
  <si>
    <t>Текущий налог на прибыль</t>
  </si>
  <si>
    <t xml:space="preserve">      Чистая прибыль (убыток) отчетного периода</t>
  </si>
  <si>
    <t>Постоянные налоговые обязательства (активы)</t>
  </si>
  <si>
    <t>Базовая прибыль (убыток) на акцию</t>
  </si>
  <si>
    <t>Разводненная прибыль (убыток) на акцию</t>
  </si>
  <si>
    <t>РАСШИФРОВКА ОТДЕЛЬНЫХ ПРИБЫЛЕЙ И УБЫТКОВ</t>
  </si>
  <si>
    <t>Отчисления в оценочные резервы</t>
  </si>
  <si>
    <t xml:space="preserve">Уставный </t>
  </si>
  <si>
    <t>капитал</t>
  </si>
  <si>
    <t>Добавочный</t>
  </si>
  <si>
    <t>Резервный</t>
  </si>
  <si>
    <t>Нераспред.</t>
  </si>
  <si>
    <t>прибыль</t>
  </si>
  <si>
    <t>(непокрыт.</t>
  </si>
  <si>
    <t>убыток)</t>
  </si>
  <si>
    <t>Итого</t>
  </si>
  <si>
    <t>Остаток на 31 декабря года,</t>
  </si>
  <si>
    <t>предшествующего предыдущему</t>
  </si>
  <si>
    <t>(предыдущий год)</t>
  </si>
  <si>
    <t>Изменения в учетной политике</t>
  </si>
  <si>
    <t>Результат от переоценки объектов</t>
  </si>
  <si>
    <t>основных средств</t>
  </si>
  <si>
    <t>Остаток на 1 января предыдущего года</t>
  </si>
  <si>
    <t>Результат от пересчета иностранных</t>
  </si>
  <si>
    <t>валют</t>
  </si>
  <si>
    <t>Чистая прибыль</t>
  </si>
  <si>
    <t>Дивиденды</t>
  </si>
  <si>
    <t>(               )</t>
  </si>
  <si>
    <t>Отчисления в резервный фонд</t>
  </si>
  <si>
    <t>Увеличение величины капитала за счет:</t>
  </si>
  <si>
    <t xml:space="preserve">    дополнительного выпуска акций</t>
  </si>
  <si>
    <t xml:space="preserve">    увеличения номинальной стоимости</t>
  </si>
  <si>
    <t xml:space="preserve">    акций</t>
  </si>
  <si>
    <t xml:space="preserve">    реорганизации юридического лица</t>
  </si>
  <si>
    <t>Уменьшение величины капитала за счет:</t>
  </si>
  <si>
    <t xml:space="preserve">    уменьшения номинала акций</t>
  </si>
  <si>
    <t xml:space="preserve">    уменьшения количества акций</t>
  </si>
  <si>
    <t>Остаток на 31 декабря предыдущего года</t>
  </si>
  <si>
    <t>(отчетный год)</t>
  </si>
  <si>
    <t>Остаток на 1 января отчетного года</t>
  </si>
  <si>
    <t>Остаток на 31 декабря отчетного года</t>
  </si>
  <si>
    <t>II. РЕЗЕРВЫ</t>
  </si>
  <si>
    <t>Остаток</t>
  </si>
  <si>
    <t>Использо-</t>
  </si>
  <si>
    <t>вано</t>
  </si>
  <si>
    <t>Резервы, образованные в соответствии</t>
  </si>
  <si>
    <t>с законодательством:</t>
  </si>
  <si>
    <t>(наименование резерва)</t>
  </si>
  <si>
    <t>данные предыдущего года</t>
  </si>
  <si>
    <t>данные отчетного года</t>
  </si>
  <si>
    <t>с учредительными документами:</t>
  </si>
  <si>
    <t>Оценочные резервы:</t>
  </si>
  <si>
    <t>Резервы предстоящих расходов:</t>
  </si>
  <si>
    <t>СПРАВКИ</t>
  </si>
  <si>
    <t>отчетного  периода</t>
  </si>
  <si>
    <t xml:space="preserve">        ИНН</t>
  </si>
  <si>
    <t xml:space="preserve"> по ОКПО</t>
  </si>
  <si>
    <t>Остаток денежных средств на начало отчетного года</t>
  </si>
  <si>
    <t>Движение денежных средств по текущей деятельности</t>
  </si>
  <si>
    <t>Форма № 4 по ОКУД</t>
  </si>
  <si>
    <t>Средства, полученные от покупателей, заказчиков</t>
  </si>
  <si>
    <t>Прочие доходы</t>
  </si>
  <si>
    <t>Денежные средства, направленные:</t>
  </si>
  <si>
    <t xml:space="preserve">     на оплату приобретенных товаров, услуг, сырья и</t>
  </si>
  <si>
    <t xml:space="preserve">     иных оборотных активов</t>
  </si>
  <si>
    <t xml:space="preserve">     на оплату труда</t>
  </si>
  <si>
    <t xml:space="preserve">     на выплату дивидендов, процентов</t>
  </si>
  <si>
    <t xml:space="preserve">     на расчеты по налогам и сборам </t>
  </si>
  <si>
    <t xml:space="preserve">     на прочие расходы</t>
  </si>
  <si>
    <t>Чистые денежные средства от текущей деятельности</t>
  </si>
  <si>
    <t>Движение денежных средств по инвестиционной деятельности</t>
  </si>
  <si>
    <t>Выручка от продажи объектов основных средств и иных внеоборотных активов</t>
  </si>
  <si>
    <t>Выручка от продажи ценных бумаг и иных финанс.вложений</t>
  </si>
  <si>
    <t xml:space="preserve">                                                                                              Дата(год,месяц,число)</t>
  </si>
  <si>
    <t>Полученные дивиденды</t>
  </si>
  <si>
    <t>Полученные проценты</t>
  </si>
  <si>
    <t>Поступления от погашения займов, предоставленных другим организациям</t>
  </si>
  <si>
    <t>Приобретение дочерних организаций</t>
  </si>
  <si>
    <t>Приобретение объектов основных средств, доходных вложений в материальные ценности и нематериальных активов</t>
  </si>
  <si>
    <t>Приобретение ценных бумаг и иных финансовых вложений</t>
  </si>
  <si>
    <t>Займы, предоставленные другим организациям</t>
  </si>
  <si>
    <t>Чистые денежные средства от инвестиционной деятельности</t>
  </si>
  <si>
    <t>Движение денежных средств по финансовой деятельности</t>
  </si>
  <si>
    <t>Поступления от эмиссии акций или иных долевых бумаг</t>
  </si>
  <si>
    <t>Поступления от займов и кредитов, предоставленных другими организациями</t>
  </si>
  <si>
    <t>Погашение займов и кредитов (без процентов)</t>
  </si>
  <si>
    <t>Погашение обязательств по финансовой аренде</t>
  </si>
  <si>
    <t>Чистые денежные средства от финансовой деятельности</t>
  </si>
  <si>
    <t>Чистое увеличение (уменьшение) денежных средств и их эквивалентов</t>
  </si>
  <si>
    <t>Остаток денежных средств на конец отчетного периода</t>
  </si>
  <si>
    <t>Величина влияния изменений курса иностраннной валюты по отношению к рублю</t>
  </si>
  <si>
    <t>Наличие</t>
  </si>
  <si>
    <t>отчет.года</t>
  </si>
  <si>
    <t>отч.периода</t>
  </si>
  <si>
    <t>Объекты интеллектуальной собственности (исключительные права на результаты интеллектуальной собственности)</t>
  </si>
  <si>
    <t>(                )</t>
  </si>
  <si>
    <t>в том числе:</t>
  </si>
  <si>
    <t>у правообладателя на программы ЭВМ, базы данных</t>
  </si>
  <si>
    <t>у правообладателя на топологии интегральных микросхем</t>
  </si>
  <si>
    <t>у владельца на товарный знак и знак обслуживания, наименование места происхождения товаров</t>
  </si>
  <si>
    <t>у патентообладателя на селекционные достижения</t>
  </si>
  <si>
    <t>На начало отчетного года</t>
  </si>
  <si>
    <t>На конец отчетного периода</t>
  </si>
  <si>
    <t>Амортизация нематериальных активов-всего</t>
  </si>
  <si>
    <t>Сооружения и передаточные устройства</t>
  </si>
  <si>
    <t>Капитальные вложения на коренное</t>
  </si>
  <si>
    <t>улучшение земель</t>
  </si>
  <si>
    <t>ИТОГО</t>
  </si>
  <si>
    <t>Амортизация основных средств - всего</t>
  </si>
  <si>
    <t xml:space="preserve">        зданий и сооружений</t>
  </si>
  <si>
    <t xml:space="preserve">        машин,оборудования,трансп.средств</t>
  </si>
  <si>
    <t xml:space="preserve">        других</t>
  </si>
  <si>
    <t>Передано в аренду объектов основных средств - всего</t>
  </si>
  <si>
    <t xml:space="preserve">       здания</t>
  </si>
  <si>
    <t xml:space="preserve">       сооружения</t>
  </si>
  <si>
    <t xml:space="preserve">           384 / 385</t>
  </si>
  <si>
    <t>Переведено объектов основных средств на консервацию</t>
  </si>
  <si>
    <t>Объекты недвижимости,принятые в эксплуатацию и находящиеся в процессе государственной регистрации</t>
  </si>
  <si>
    <t xml:space="preserve">   амортизации</t>
  </si>
  <si>
    <t>Получено основных ср-в в аренду - всего</t>
  </si>
  <si>
    <t xml:space="preserve">   первонач.(восстановительной)стоимости</t>
  </si>
  <si>
    <t>На начало предыдущего года</t>
  </si>
  <si>
    <t>Имущество для передачи в лизинг</t>
  </si>
  <si>
    <t>Имущество,предоставляемое по договору проката</t>
  </si>
  <si>
    <t xml:space="preserve">    Итого</t>
  </si>
  <si>
    <t>На начало отчетного периода</t>
  </si>
  <si>
    <t>Амортизация доходных вложений в материальные ценности</t>
  </si>
  <si>
    <t>Расходы на научно-исследовательские, опытно-конструкторские и технологические работы</t>
  </si>
  <si>
    <t>Виды работ</t>
  </si>
  <si>
    <t>Списано</t>
  </si>
  <si>
    <t>Всего</t>
  </si>
  <si>
    <t>На начало отч.года</t>
  </si>
  <si>
    <t>На конец отч.года</t>
  </si>
  <si>
    <t>За отчетный период</t>
  </si>
  <si>
    <t>За аналог. период предыд.года</t>
  </si>
  <si>
    <t>Сумма расходов по незаконченным научно-исследовательским, опытно-конструкторским и технолгическим работам</t>
  </si>
  <si>
    <t xml:space="preserve">Сумма не давших положительных результатов расходов по науч-но-исследовательским,опытно-конструкторским и технологическим работам,отнесенных на внереализационные расходы </t>
  </si>
  <si>
    <t>Расходы на освоение природных ресурсов</t>
  </si>
  <si>
    <t>Остаток на</t>
  </si>
  <si>
    <t>начало отч.</t>
  </si>
  <si>
    <t>периода</t>
  </si>
  <si>
    <t>Расходы на освоение природных ресурсов - всего</t>
  </si>
  <si>
    <t>Сумма расходов по участкам недр, незаконченным поиском и оценкой месторождений, разведкой и (или) гидрогеологическими изысканиями и прочими аналогичными работами</t>
  </si>
  <si>
    <t>Сумма расходов на освоение природных ресурсов, отнесенных в отчетном периоде на внереализац.расходы как безрезультатные</t>
  </si>
  <si>
    <t>Изменение стоимости объектов осн.ср-в в результате достройки, дооборудования, реконструкции, частичной ликвидации</t>
  </si>
  <si>
    <t>Финансовые вложения</t>
  </si>
  <si>
    <t>отч.года</t>
  </si>
  <si>
    <t>Вклады в уставные (складочные) капиталы других организаций - всего</t>
  </si>
  <si>
    <t xml:space="preserve">   в том числе дочерних и зависимых хозяйственных обществ</t>
  </si>
  <si>
    <t>Государственные и муниципальные ценные бумаги</t>
  </si>
  <si>
    <t xml:space="preserve">   в том числе долговые ценные бумаги (облигации, векселя)</t>
  </si>
  <si>
    <t>Депозитные вклады</t>
  </si>
  <si>
    <t>Из общей суммы финансовые вложения, имеющие текущую рыночную стоимость:</t>
  </si>
  <si>
    <t xml:space="preserve">                   Итого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</si>
  <si>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</si>
  <si>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>Ценные бумаги других организаций -            всего</t>
  </si>
  <si>
    <t>Ценные бумаги других организаций -                 всего</t>
  </si>
  <si>
    <t>Дебиторская и кредиторская задолженность</t>
  </si>
  <si>
    <t>Остаток на начало отчетного года</t>
  </si>
  <si>
    <t>Остаток на конец отчетного периода</t>
  </si>
  <si>
    <t>Дебиторская задолженность:                краткосрочная - всего</t>
  </si>
  <si>
    <t xml:space="preserve">    в том числе:                                    расчеты с покупателями и заказчиками</t>
  </si>
  <si>
    <t>авансы выданные</t>
  </si>
  <si>
    <t>прочая</t>
  </si>
  <si>
    <t>долгосрочная - всего</t>
  </si>
  <si>
    <t xml:space="preserve">            Итого</t>
  </si>
  <si>
    <t>Кредиторская задолженность:</t>
  </si>
  <si>
    <t>краткосрочная - всего</t>
  </si>
  <si>
    <t xml:space="preserve">    в том числе:                                    расчеты с поставщиками и подрядчиками      </t>
  </si>
  <si>
    <t xml:space="preserve">  авансы полученные</t>
  </si>
  <si>
    <t xml:space="preserve">  расчеты по налогам и сборам</t>
  </si>
  <si>
    <t xml:space="preserve">  кредиты</t>
  </si>
  <si>
    <t xml:space="preserve">  займы</t>
  </si>
  <si>
    <t xml:space="preserve">  прочая</t>
  </si>
  <si>
    <t>в том числе:                                                         кредиты</t>
  </si>
  <si>
    <t xml:space="preserve"> займы </t>
  </si>
  <si>
    <t>Расходы по обычным видам деятельности (по элементам затрат)</t>
  </si>
  <si>
    <t>За отчетный год</t>
  </si>
  <si>
    <t>За предыдущий год</t>
  </si>
  <si>
    <t xml:space="preserve">   незавершенного производства</t>
  </si>
  <si>
    <t xml:space="preserve">   расходов будущих периодов</t>
  </si>
  <si>
    <t xml:space="preserve">   резервов предстоящих расходов </t>
  </si>
  <si>
    <t>Обеспечения</t>
  </si>
  <si>
    <t>Полученные - всего</t>
  </si>
  <si>
    <t xml:space="preserve">    в том числе:                                    векселя</t>
  </si>
  <si>
    <t xml:space="preserve">   из него:                                                 объекты основных средств</t>
  </si>
  <si>
    <t>ценные бумаги и иные финансовые вложения</t>
  </si>
  <si>
    <t>прочее</t>
  </si>
  <si>
    <t xml:space="preserve">  </t>
  </si>
  <si>
    <t>Выданные - всего</t>
  </si>
  <si>
    <t xml:space="preserve">   в том числе:                                          векселя</t>
  </si>
  <si>
    <t>Имущество, переданное в залог</t>
  </si>
  <si>
    <t xml:space="preserve"> ценные бумаги и иные финансовые вложения</t>
  </si>
  <si>
    <t xml:space="preserve">  прочее</t>
  </si>
  <si>
    <t>Государственная помощь</t>
  </si>
  <si>
    <t>Отчетный период</t>
  </si>
  <si>
    <t>За аналогичный период предыдущего года</t>
  </si>
  <si>
    <t xml:space="preserve">Получено в отчетном году бюджетных средств - всего </t>
  </si>
  <si>
    <t xml:space="preserve">    в том числе:                                   </t>
  </si>
  <si>
    <t>на начало отчет.года</t>
  </si>
  <si>
    <t>получено  за отчетный период</t>
  </si>
  <si>
    <t>возвращено за отчетный период</t>
  </si>
  <si>
    <t>на конец отчетного периода</t>
  </si>
  <si>
    <t>Бюджетные кредиты - всего</t>
  </si>
  <si>
    <t>в том числе</t>
  </si>
  <si>
    <t xml:space="preserve">                                                                                             </t>
  </si>
  <si>
    <t>Дата(год,месяц,число)</t>
  </si>
  <si>
    <t xml:space="preserve">         резервы,образов. в соотв.с учредит.документами</t>
  </si>
  <si>
    <t xml:space="preserve">         задолж-сть перед персоналом организации </t>
  </si>
  <si>
    <t>Задолж-сть перед участниками(учред.) по выплате доходов</t>
  </si>
  <si>
    <t>Выручка(нетто)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</si>
  <si>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</si>
  <si>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 xml:space="preserve">Штрафы,пени и неустойки, признанные или по  </t>
  </si>
  <si>
    <t>которым получены решения суда (арбитражного</t>
  </si>
  <si>
    <t xml:space="preserve">Прибыль (убыток) прошлых лет         </t>
  </si>
  <si>
    <t>Курсовые разницы по операциям в иностранной валюте</t>
  </si>
  <si>
    <t xml:space="preserve">                                                   ОТЧЕТ ОБ ИЗМЕНЕНИЯХ КАПИТАЛА</t>
  </si>
  <si>
    <t>Форма № 3 по ОКУД</t>
  </si>
  <si>
    <t xml:space="preserve">                                                                                 </t>
  </si>
  <si>
    <t xml:space="preserve">              Дата(год,месяц,число)</t>
  </si>
  <si>
    <t xml:space="preserve">                                                         I.ИЗМЕНЕНИЯ КАПИТАЛА</t>
  </si>
  <si>
    <t>за отчетный год</t>
  </si>
  <si>
    <t>за предыду-щий год</t>
  </si>
  <si>
    <t>за отчет-ный год</t>
  </si>
  <si>
    <t>капитальные вложения во внеоборотные активы</t>
  </si>
  <si>
    <t>За аналогичный</t>
  </si>
  <si>
    <t>период преды-</t>
  </si>
  <si>
    <t>дущего года</t>
  </si>
  <si>
    <t>(                      )</t>
  </si>
  <si>
    <t>(                         )</t>
  </si>
  <si>
    <t xml:space="preserve">                                      ОТЧЕТ О ДВИЖЕНИИ ДЕНЕЖНЫХ СРЕДСТВ</t>
  </si>
  <si>
    <t>(                     )</t>
  </si>
  <si>
    <t>ПРИЛОЖЕНИЕ К БУХГАЛТЕРСКОМУ БАЛАНСУ</t>
  </si>
  <si>
    <t xml:space="preserve">                Коды</t>
  </si>
  <si>
    <t xml:space="preserve">               Форма № 5 по ОКУД</t>
  </si>
  <si>
    <t xml:space="preserve">                                                                             </t>
  </si>
  <si>
    <t xml:space="preserve">           Дата(год,месяц,число)</t>
  </si>
  <si>
    <t xml:space="preserve">в том числе: </t>
  </si>
  <si>
    <t>у патентообладателя на изобретение, промышленный образец, полезную модель</t>
  </si>
  <si>
    <t>(                 )</t>
  </si>
  <si>
    <t>основных средств:</t>
  </si>
  <si>
    <t>На конец отч.периода</t>
  </si>
  <si>
    <t xml:space="preserve">СПРАВОЧНО                                </t>
  </si>
  <si>
    <t>По финансовым вложениям, имеющим текущую рыночную стоимость, изменение стоимости в результате корректировки оценки</t>
  </si>
  <si>
    <t>Изменение остатков (прирост |+|, уменьшение |-|):</t>
  </si>
  <si>
    <t>010</t>
  </si>
  <si>
    <t>020</t>
  </si>
  <si>
    <t>029</t>
  </si>
  <si>
    <t>030</t>
  </si>
  <si>
    <t>040</t>
  </si>
  <si>
    <t>050</t>
  </si>
  <si>
    <t>060</t>
  </si>
  <si>
    <t>070</t>
  </si>
  <si>
    <t>080</t>
  </si>
  <si>
    <t>090</t>
  </si>
  <si>
    <t>100</t>
  </si>
  <si>
    <t>140</t>
  </si>
  <si>
    <t>141</t>
  </si>
  <si>
    <t>142</t>
  </si>
  <si>
    <t>150</t>
  </si>
  <si>
    <t>190</t>
  </si>
  <si>
    <t>200</t>
  </si>
  <si>
    <t>110</t>
  </si>
  <si>
    <t>121</t>
  </si>
  <si>
    <t>122</t>
  </si>
  <si>
    <t>123</t>
  </si>
  <si>
    <t>131</t>
  </si>
  <si>
    <t>132</t>
  </si>
  <si>
    <t>133</t>
  </si>
  <si>
    <t>расходы по обычным видам деятельности-всего</t>
  </si>
  <si>
    <t>160</t>
  </si>
  <si>
    <t>170</t>
  </si>
  <si>
    <t>180</t>
  </si>
  <si>
    <t>210</t>
  </si>
  <si>
    <t>220</t>
  </si>
  <si>
    <t>230</t>
  </si>
  <si>
    <t>240</t>
  </si>
  <si>
    <t>250</t>
  </si>
  <si>
    <t>280</t>
  </si>
  <si>
    <t>290</t>
  </si>
  <si>
    <t>300</t>
  </si>
  <si>
    <t>310</t>
  </si>
  <si>
    <t>340</t>
  </si>
  <si>
    <t>011</t>
  </si>
  <si>
    <t>012</t>
  </si>
  <si>
    <t>013</t>
  </si>
  <si>
    <t>014</t>
  </si>
  <si>
    <t>015</t>
  </si>
  <si>
    <t>171</t>
  </si>
  <si>
    <t>172</t>
  </si>
  <si>
    <t>320</t>
  </si>
  <si>
    <t>410</t>
  </si>
  <si>
    <t>510</t>
  </si>
  <si>
    <t>511</t>
  </si>
  <si>
    <t>515</t>
  </si>
  <si>
    <t>520</t>
  </si>
  <si>
    <t>521</t>
  </si>
  <si>
    <t>525</t>
  </si>
  <si>
    <t>530</t>
  </si>
  <si>
    <t>535</t>
  </si>
  <si>
    <t>540</t>
  </si>
  <si>
    <t>550</t>
  </si>
  <si>
    <t>551</t>
  </si>
  <si>
    <t>555</t>
  </si>
  <si>
    <t>560</t>
  </si>
  <si>
    <t>561</t>
  </si>
  <si>
    <t>565</t>
  </si>
  <si>
    <t>570</t>
  </si>
  <si>
    <t>580</t>
  </si>
  <si>
    <t>590</t>
  </si>
  <si>
    <t>Вид деятельности- Пр-во санитарно-технических работ</t>
  </si>
  <si>
    <t>021</t>
  </si>
  <si>
    <t>022</t>
  </si>
  <si>
    <t>023</t>
  </si>
  <si>
    <t>201</t>
  </si>
  <si>
    <t>202</t>
  </si>
  <si>
    <t>016</t>
  </si>
  <si>
    <t>017</t>
  </si>
  <si>
    <t>018</t>
  </si>
  <si>
    <t>019</t>
  </si>
  <si>
    <t>024</t>
  </si>
  <si>
    <t>025</t>
  </si>
  <si>
    <t>026</t>
  </si>
  <si>
    <t>101</t>
  </si>
  <si>
    <t>102</t>
  </si>
  <si>
    <t>103</t>
  </si>
  <si>
    <t>350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</si>
  <si>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</si>
  <si>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</si>
  <si>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</si>
  <si>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</si>
  <si>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</si>
  <si>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</si>
  <si>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</si>
  <si>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</si>
  <si>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</si>
  <si>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071</t>
  </si>
  <si>
    <t>072</t>
  </si>
  <si>
    <t>143</t>
  </si>
  <si>
    <t>151</t>
  </si>
  <si>
    <t>152</t>
  </si>
  <si>
    <t>191</t>
  </si>
  <si>
    <t>192</t>
  </si>
  <si>
    <t>193</t>
  </si>
  <si>
    <t>194</t>
  </si>
  <si>
    <t>330</t>
  </si>
  <si>
    <t>420</t>
  </si>
  <si>
    <t>430</t>
  </si>
  <si>
    <t>162</t>
  </si>
  <si>
    <r>
      <t xml:space="preserve">Организация </t>
    </r>
    <r>
      <rPr>
        <b/>
        <sz val="12"/>
        <rFont val="Arial Cyr"/>
        <family val="2"/>
      </rPr>
      <t xml:space="preserve">ОАО Марспецмонтаж </t>
    </r>
  </si>
  <si>
    <r>
      <t xml:space="preserve">Организация    </t>
    </r>
    <r>
      <rPr>
        <b/>
        <sz val="12"/>
        <rFont val="Arial Cyr"/>
        <family val="2"/>
      </rPr>
      <t xml:space="preserve"> ОАО Марспецмонтаж</t>
    </r>
  </si>
  <si>
    <r>
      <t xml:space="preserve">Организация    </t>
    </r>
    <r>
      <rPr>
        <b/>
        <sz val="12"/>
        <rFont val="Arial Cyr"/>
        <family val="2"/>
      </rPr>
      <t>ОАО Марспецмонтаж</t>
    </r>
  </si>
  <si>
    <t>Организация  ОАО "Марспецмонтаж"</t>
  </si>
  <si>
    <r>
      <t xml:space="preserve">Организация  </t>
    </r>
    <r>
      <rPr>
        <b/>
        <sz val="12"/>
        <rFont val="Arial Cyr"/>
        <family val="2"/>
      </rPr>
      <t>ОАО Марспецмонтаж (сводный)</t>
    </r>
  </si>
  <si>
    <t>ФЗ №208-ФЗ от 26.12.95г</t>
  </si>
  <si>
    <t xml:space="preserve">Нераспределенная прибыль (непокрытый убыток) </t>
  </si>
  <si>
    <t>Резерв на выплату выслуги лет</t>
  </si>
  <si>
    <t>47             16</t>
  </si>
  <si>
    <t>47                16</t>
  </si>
  <si>
    <t>Целевое финансирование по долевому строительству</t>
  </si>
  <si>
    <t>153</t>
  </si>
  <si>
    <t>154</t>
  </si>
  <si>
    <t>Выбытия основных средств</t>
  </si>
  <si>
    <t>Эмиссионный доход</t>
  </si>
  <si>
    <t>выбытия основных средств</t>
  </si>
  <si>
    <t>Резерв  на выплату вознаграж. по итогам года</t>
  </si>
  <si>
    <t>360</t>
  </si>
  <si>
    <t>400</t>
  </si>
  <si>
    <t>440</t>
  </si>
  <si>
    <t>450</t>
  </si>
  <si>
    <t>460</t>
  </si>
  <si>
    <t>260</t>
  </si>
  <si>
    <t>Прочие краткосрочные об-ва</t>
  </si>
  <si>
    <t>сводная</t>
  </si>
  <si>
    <t>ЕНВД</t>
  </si>
  <si>
    <t xml:space="preserve">          на 1 января    2009 г.</t>
  </si>
  <si>
    <t>Адрес г.Йошкар-Ола, ул.Пролетарская-5</t>
  </si>
  <si>
    <t>157               106</t>
  </si>
  <si>
    <t>за 2008 год.</t>
  </si>
  <si>
    <t>2007г.</t>
  </si>
  <si>
    <t>эмиссионный доход</t>
  </si>
  <si>
    <t xml:space="preserve">                                               за 2008 год.</t>
  </si>
  <si>
    <t>за  2008 год.</t>
  </si>
  <si>
    <t>155</t>
  </si>
  <si>
    <t>лизинг</t>
  </si>
  <si>
    <t>179               1834</t>
  </si>
  <si>
    <t xml:space="preserve">    за   2008 год</t>
  </si>
  <si>
    <t>2009    03      25</t>
  </si>
  <si>
    <t>2009   03     25</t>
  </si>
  <si>
    <t>"_25__"марта  2009 г.</t>
  </si>
  <si>
    <t>"25" марта 2009 г.</t>
  </si>
  <si>
    <t>2009       03        25</t>
  </si>
  <si>
    <t>"25"марта 2009 г.</t>
  </si>
  <si>
    <t>"25" марта  2009 г.</t>
  </si>
  <si>
    <t>2008            03       25</t>
  </si>
  <si>
    <t>"25  " марта  2009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</si>
</sst>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Ј&quot;#,##0;\-&quot;Ј&quot;#,##0"/>
    <numFmt numFmtId="165" formatCode="&quot;Ј&quot;#,##0;[Red]\-&quot;Ј&quot;#,##0"/>
    <numFmt numFmtId="166" formatCode="&quot;Ј&quot;#,##0.00;\-&quot;Ј&quot;#,##0.00"/>
    <numFmt numFmtId="167" formatCode="&quot;Ј&quot;#,##0.00;[Red]\-&quot;Ј&quot;#,##0.00"/>
    <numFmt numFmtId="168" formatCode="_-&quot;Ј&quot;* #,##0_-;\-&quot;Ј&quot;* #,##0_-;_-&quot;Ј&quot;* &quot;-&quot;_-;_-@_-"/>
    <numFmt numFmtId="169" formatCode="_-* #,##0_-;\-* #,##0_-;_-* &quot;-&quot;_-;_-@_-"/>
    <numFmt numFmtId="170" formatCode="_-&quot;Ј&quot;* #,##0.00_-;\-&quot;Ј&quot;* #,##0.00_-;_-&quot;Ј&quot;* &quot;-&quot;??_-;_-@_-"/>
    <numFmt numFmtId="171" formatCode="_-* #,##0.00_-;\-* #,##0.00_-;_-* &quot;-&quot;??_-;_-@_-"/>
    <numFmt numFmtId="172" formatCode="0.0"/>
  </numFmts>
  <fonts count="49">
    <font>
      <sz val="10"/>
      <name val="Arial Cyr"/>
      <family val="0"/>
    </font>
    <font>
      <i/>
      <sz val="10"/>
      <name val="Arial Cyr"/>
      <family val="2"/>
    </font>
    <font>
      <b/>
      <i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u val="single"/>
      <sz val="10"/>
      <name val="Arial Cyr"/>
      <family val="2"/>
    </font>
    <font>
      <b/>
      <u val="single"/>
      <sz val="10"/>
      <name val="Arial Cyr"/>
      <family val="2"/>
    </font>
    <font>
      <b/>
      <i/>
      <sz val="9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 style="double"/>
      <right>
        <color indexed="63"/>
      </right>
      <top style="hair"/>
      <bottom style="hair"/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double"/>
      <right style="thin"/>
      <top style="double"/>
      <bottom style="hair"/>
    </border>
    <border>
      <left style="thin"/>
      <right style="double"/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>
        <color indexed="63"/>
      </right>
      <top style="hair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hair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hair"/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double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hair"/>
      <top style="hair"/>
      <bottom style="hair"/>
    </border>
    <border>
      <left style="hair"/>
      <right style="double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double"/>
      <bottom style="hair"/>
    </border>
    <border>
      <left style="hair"/>
      <right style="double"/>
      <top style="double"/>
      <bottom style="hair"/>
    </border>
    <border>
      <left style="thin"/>
      <right style="hair"/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 style="double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Alignment="1">
      <alignment/>
    </xf>
    <xf numFmtId="0" fontId="5" fillId="0" borderId="16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9" fillId="0" borderId="0" xfId="0" applyFont="1" applyAlignment="1">
      <alignment/>
    </xf>
    <xf numFmtId="0" fontId="0" fillId="0" borderId="17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3" xfId="0" applyBorder="1" applyAlignment="1">
      <alignment horizontal="center"/>
    </xf>
    <xf numFmtId="0" fontId="3" fillId="0" borderId="22" xfId="0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23" xfId="0" applyNumberForma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0" fillId="0" borderId="27" xfId="0" applyNumberFormat="1" applyBorder="1" applyAlignment="1">
      <alignment horizontal="center"/>
    </xf>
    <xf numFmtId="0" fontId="0" fillId="0" borderId="28" xfId="0" applyBorder="1" applyAlignment="1">
      <alignment/>
    </xf>
    <xf numFmtId="49" fontId="0" fillId="0" borderId="29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49" fontId="0" fillId="0" borderId="31" xfId="0" applyNumberFormat="1" applyBorder="1" applyAlignment="1">
      <alignment horizontal="center"/>
    </xf>
    <xf numFmtId="0" fontId="0" fillId="0" borderId="32" xfId="0" applyBorder="1" applyAlignment="1">
      <alignment/>
    </xf>
    <xf numFmtId="49" fontId="0" fillId="0" borderId="33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49" fontId="0" fillId="0" borderId="36" xfId="0" applyNumberFormat="1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49" fontId="0" fillId="0" borderId="45" xfId="0" applyNumberForma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46" xfId="0" applyBorder="1" applyAlignment="1">
      <alignment/>
    </xf>
    <xf numFmtId="49" fontId="0" fillId="0" borderId="47" xfId="0" applyNumberFormat="1" applyBorder="1" applyAlignment="1">
      <alignment horizontal="center"/>
    </xf>
    <xf numFmtId="0" fontId="0" fillId="0" borderId="48" xfId="0" applyBorder="1" applyAlignment="1">
      <alignment/>
    </xf>
    <xf numFmtId="49" fontId="0" fillId="0" borderId="49" xfId="0" applyNumberFormat="1" applyBorder="1" applyAlignment="1">
      <alignment horizontal="center"/>
    </xf>
    <xf numFmtId="0" fontId="0" fillId="0" borderId="50" xfId="0" applyBorder="1" applyAlignment="1">
      <alignment/>
    </xf>
    <xf numFmtId="49" fontId="0" fillId="0" borderId="51" xfId="0" applyNumberFormat="1" applyBorder="1" applyAlignment="1">
      <alignment horizontal="center"/>
    </xf>
    <xf numFmtId="0" fontId="0" fillId="0" borderId="52" xfId="0" applyBorder="1" applyAlignment="1">
      <alignment/>
    </xf>
    <xf numFmtId="49" fontId="0" fillId="0" borderId="53" xfId="0" applyNumberFormat="1" applyBorder="1" applyAlignment="1">
      <alignment horizontal="center"/>
    </xf>
    <xf numFmtId="0" fontId="0" fillId="0" borderId="20" xfId="0" applyBorder="1" applyAlignment="1">
      <alignment/>
    </xf>
    <xf numFmtId="0" fontId="0" fillId="0" borderId="54" xfId="0" applyBorder="1" applyAlignment="1">
      <alignment/>
    </xf>
    <xf numFmtId="0" fontId="9" fillId="0" borderId="55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 horizontal="centerContinuous"/>
    </xf>
    <xf numFmtId="0" fontId="0" fillId="0" borderId="56" xfId="0" applyBorder="1" applyAlignment="1">
      <alignment horizontal="centerContinuous"/>
    </xf>
    <xf numFmtId="0" fontId="0" fillId="0" borderId="41" xfId="0" applyBorder="1" applyAlignment="1">
      <alignment horizontal="centerContinuous"/>
    </xf>
    <xf numFmtId="0" fontId="0" fillId="0" borderId="39" xfId="0" applyBorder="1" applyAlignment="1">
      <alignment horizontal="centerContinuous"/>
    </xf>
    <xf numFmtId="0" fontId="0" fillId="0" borderId="38" xfId="0" applyBorder="1" applyAlignment="1">
      <alignment horizontal="centerContinuous"/>
    </xf>
    <xf numFmtId="0" fontId="0" fillId="0" borderId="57" xfId="0" applyBorder="1" applyAlignment="1">
      <alignment horizontal="centerContinuous"/>
    </xf>
    <xf numFmtId="0" fontId="9" fillId="0" borderId="21" xfId="0" applyFont="1" applyBorder="1" applyAlignment="1">
      <alignment horizontal="centerContinuous"/>
    </xf>
    <xf numFmtId="0" fontId="9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0" fillId="0" borderId="58" xfId="0" applyBorder="1" applyAlignment="1">
      <alignment horizontal="left"/>
    </xf>
    <xf numFmtId="0" fontId="0" fillId="0" borderId="35" xfId="0" applyBorder="1" applyAlignment="1">
      <alignment horizontal="left"/>
    </xf>
    <xf numFmtId="0" fontId="5" fillId="0" borderId="12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9" fontId="0" fillId="0" borderId="58" xfId="0" applyNumberFormat="1" applyFont="1" applyBorder="1" applyAlignment="1">
      <alignment horizontal="center"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49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1" fontId="0" fillId="0" borderId="34" xfId="0" applyNumberFormat="1" applyFont="1" applyBorder="1" applyAlignment="1">
      <alignment horizontal="center"/>
    </xf>
    <xf numFmtId="49" fontId="0" fillId="0" borderId="36" xfId="0" applyNumberFormat="1" applyFont="1" applyBorder="1" applyAlignment="1">
      <alignment horizontal="right"/>
    </xf>
    <xf numFmtId="49" fontId="9" fillId="0" borderId="35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61" xfId="0" applyFont="1" applyBorder="1" applyAlignment="1">
      <alignment horizontal="center"/>
    </xf>
    <xf numFmtId="1" fontId="0" fillId="0" borderId="60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49" fontId="0" fillId="0" borderId="39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 horizontal="center"/>
    </xf>
    <xf numFmtId="49" fontId="0" fillId="0" borderId="40" xfId="0" applyNumberFormat="1" applyFont="1" applyBorder="1" applyAlignment="1">
      <alignment/>
    </xf>
    <xf numFmtId="49" fontId="0" fillId="0" borderId="47" xfId="0" applyNumberFormat="1" applyFont="1" applyBorder="1" applyAlignment="1">
      <alignment horizontal="right"/>
    </xf>
    <xf numFmtId="0" fontId="0" fillId="0" borderId="46" xfId="0" applyFont="1" applyBorder="1" applyAlignment="1">
      <alignment horizontal="center"/>
    </xf>
    <xf numFmtId="49" fontId="0" fillId="0" borderId="31" xfId="0" applyNumberFormat="1" applyFont="1" applyBorder="1" applyAlignment="1">
      <alignment horizontal="right"/>
    </xf>
    <xf numFmtId="0" fontId="0" fillId="0" borderId="32" xfId="0" applyFont="1" applyBorder="1" applyAlignment="1">
      <alignment horizontal="center"/>
    </xf>
    <xf numFmtId="49" fontId="0" fillId="0" borderId="58" xfId="0" applyNumberFormat="1" applyFont="1" applyBorder="1" applyAlignment="1">
      <alignment/>
    </xf>
    <xf numFmtId="49" fontId="0" fillId="0" borderId="63" xfId="0" applyNumberFormat="1" applyFont="1" applyBorder="1" applyAlignment="1">
      <alignment horizontal="right"/>
    </xf>
    <xf numFmtId="0" fontId="0" fillId="0" borderId="48" xfId="0" applyFont="1" applyBorder="1" applyAlignment="1">
      <alignment horizontal="center"/>
    </xf>
    <xf numFmtId="49" fontId="0" fillId="0" borderId="64" xfId="0" applyNumberFormat="1" applyFont="1" applyBorder="1" applyAlignment="1">
      <alignment/>
    </xf>
    <xf numFmtId="49" fontId="0" fillId="0" borderId="65" xfId="0" applyNumberFormat="1" applyFont="1" applyBorder="1" applyAlignment="1">
      <alignment horizontal="right"/>
    </xf>
    <xf numFmtId="0" fontId="0" fillId="0" borderId="66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49" fontId="0" fillId="0" borderId="56" xfId="0" applyNumberFormat="1" applyBorder="1" applyAlignment="1">
      <alignment/>
    </xf>
    <xf numFmtId="49" fontId="0" fillId="0" borderId="29" xfId="0" applyNumberFormat="1" applyBorder="1" applyAlignment="1">
      <alignment horizontal="right"/>
    </xf>
    <xf numFmtId="49" fontId="0" fillId="0" borderId="39" xfId="0" applyNumberFormat="1" applyBorder="1" applyAlignment="1">
      <alignment/>
    </xf>
    <xf numFmtId="49" fontId="0" fillId="0" borderId="31" xfId="0" applyNumberFormat="1" applyBorder="1" applyAlignment="1">
      <alignment horizontal="right"/>
    </xf>
    <xf numFmtId="49" fontId="0" fillId="0" borderId="35" xfId="0" applyNumberFormat="1" applyBorder="1" applyAlignment="1">
      <alignment/>
    </xf>
    <xf numFmtId="49" fontId="0" fillId="0" borderId="36" xfId="0" applyNumberFormat="1" applyBorder="1" applyAlignment="1">
      <alignment horizontal="right"/>
    </xf>
    <xf numFmtId="49" fontId="0" fillId="0" borderId="67" xfId="0" applyNumberFormat="1" applyBorder="1" applyAlignment="1">
      <alignment/>
    </xf>
    <xf numFmtId="49" fontId="0" fillId="0" borderId="47" xfId="0" applyNumberFormat="1" applyBorder="1" applyAlignment="1">
      <alignment horizontal="right"/>
    </xf>
    <xf numFmtId="0" fontId="0" fillId="0" borderId="31" xfId="0" applyBorder="1" applyAlignment="1">
      <alignment/>
    </xf>
    <xf numFmtId="49" fontId="0" fillId="0" borderId="64" xfId="0" applyNumberFormat="1" applyBorder="1" applyAlignment="1">
      <alignment/>
    </xf>
    <xf numFmtId="0" fontId="0" fillId="0" borderId="65" xfId="0" applyBorder="1" applyAlignment="1">
      <alignment/>
    </xf>
    <xf numFmtId="0" fontId="0" fillId="0" borderId="16" xfId="0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9" fillId="0" borderId="58" xfId="0" applyNumberFormat="1" applyFont="1" applyBorder="1" applyAlignment="1">
      <alignment/>
    </xf>
    <xf numFmtId="0" fontId="0" fillId="0" borderId="62" xfId="0" applyBorder="1" applyAlignment="1">
      <alignment/>
    </xf>
    <xf numFmtId="0" fontId="0" fillId="0" borderId="58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49" fontId="0" fillId="0" borderId="0" xfId="0" applyNumberForma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1" fontId="0" fillId="0" borderId="34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center"/>
    </xf>
    <xf numFmtId="0" fontId="0" fillId="0" borderId="63" xfId="0" applyFont="1" applyBorder="1" applyAlignment="1">
      <alignment/>
    </xf>
    <xf numFmtId="1" fontId="0" fillId="0" borderId="48" xfId="0" applyNumberFormat="1" applyFont="1" applyBorder="1" applyAlignment="1">
      <alignment horizontal="center"/>
    </xf>
    <xf numFmtId="0" fontId="0" fillId="0" borderId="69" xfId="0" applyFont="1" applyBorder="1" applyAlignment="1">
      <alignment/>
    </xf>
    <xf numFmtId="1" fontId="0" fillId="0" borderId="37" xfId="0" applyNumberFormat="1" applyFont="1" applyBorder="1" applyAlignment="1">
      <alignment horizontal="center"/>
    </xf>
    <xf numFmtId="0" fontId="0" fillId="0" borderId="70" xfId="0" applyFont="1" applyBorder="1" applyAlignment="1">
      <alignment/>
    </xf>
    <xf numFmtId="1" fontId="0" fillId="0" borderId="68" xfId="0" applyNumberFormat="1" applyFont="1" applyBorder="1" applyAlignment="1">
      <alignment horizontal="center"/>
    </xf>
    <xf numFmtId="1" fontId="0" fillId="0" borderId="62" xfId="0" applyNumberFormat="1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49" fontId="9" fillId="0" borderId="40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49" fontId="9" fillId="0" borderId="67" xfId="0" applyNumberFormat="1" applyFont="1" applyBorder="1" applyAlignment="1">
      <alignment/>
    </xf>
    <xf numFmtId="49" fontId="0" fillId="0" borderId="37" xfId="0" applyNumberFormat="1" applyFont="1" applyBorder="1" applyAlignment="1">
      <alignment/>
    </xf>
    <xf numFmtId="0" fontId="0" fillId="0" borderId="66" xfId="0" applyBorder="1" applyAlignment="1">
      <alignment/>
    </xf>
    <xf numFmtId="0" fontId="0" fillId="0" borderId="21" xfId="0" applyBorder="1" applyAlignment="1">
      <alignment horizontal="centerContinuous"/>
    </xf>
    <xf numFmtId="0" fontId="0" fillId="0" borderId="71" xfId="0" applyFont="1" applyBorder="1" applyAlignment="1">
      <alignment horizontal="left"/>
    </xf>
    <xf numFmtId="49" fontId="0" fillId="0" borderId="63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72" xfId="0" applyBorder="1" applyAlignment="1">
      <alignment/>
    </xf>
    <xf numFmtId="0" fontId="0" fillId="0" borderId="73" xfId="0" applyBorder="1" applyAlignment="1">
      <alignment horizontal="center"/>
    </xf>
    <xf numFmtId="49" fontId="0" fillId="0" borderId="65" xfId="0" applyNumberForma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0" fillId="0" borderId="72" xfId="0" applyNumberFormat="1" applyBorder="1" applyAlignment="1">
      <alignment horizontal="center"/>
    </xf>
    <xf numFmtId="49" fontId="0" fillId="0" borderId="42" xfId="0" applyNumberFormat="1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49" fontId="0" fillId="0" borderId="78" xfId="0" applyNumberFormat="1" applyBorder="1" applyAlignment="1">
      <alignment horizontal="center"/>
    </xf>
    <xf numFmtId="0" fontId="0" fillId="0" borderId="64" xfId="0" applyBorder="1" applyAlignment="1">
      <alignment/>
    </xf>
    <xf numFmtId="49" fontId="0" fillId="0" borderId="79" xfId="0" applyNumberFormat="1" applyBorder="1" applyAlignment="1">
      <alignment horizontal="center"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0" fillId="0" borderId="57" xfId="0" applyBorder="1" applyAlignment="1">
      <alignment/>
    </xf>
    <xf numFmtId="49" fontId="0" fillId="0" borderId="50" xfId="0" applyNumberFormat="1" applyBorder="1" applyAlignment="1">
      <alignment horizontal="center"/>
    </xf>
    <xf numFmtId="49" fontId="0" fillId="0" borderId="43" xfId="0" applyNumberFormat="1" applyBorder="1" applyAlignment="1">
      <alignment horizontal="center"/>
    </xf>
    <xf numFmtId="49" fontId="0" fillId="0" borderId="84" xfId="0" applyNumberFormat="1" applyBorder="1" applyAlignment="1">
      <alignment horizontal="center"/>
    </xf>
    <xf numFmtId="0" fontId="0" fillId="0" borderId="85" xfId="0" applyBorder="1" applyAlignment="1">
      <alignment horizontal="left"/>
    </xf>
    <xf numFmtId="49" fontId="3" fillId="0" borderId="13" xfId="0" applyNumberFormat="1" applyFont="1" applyBorder="1" applyAlignment="1">
      <alignment horizontal="centerContinuous"/>
    </xf>
    <xf numFmtId="0" fontId="9" fillId="0" borderId="35" xfId="0" applyFont="1" applyBorder="1" applyAlignment="1">
      <alignment horizontal="center" wrapText="1"/>
    </xf>
    <xf numFmtId="0" fontId="9" fillId="0" borderId="46" xfId="0" applyFont="1" applyBorder="1" applyAlignment="1">
      <alignment horizontal="center" wrapText="1"/>
    </xf>
    <xf numFmtId="0" fontId="0" fillId="0" borderId="48" xfId="0" applyBorder="1" applyAlignment="1">
      <alignment wrapText="1"/>
    </xf>
    <xf numFmtId="0" fontId="0" fillId="0" borderId="58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54" xfId="0" applyBorder="1" applyAlignment="1">
      <alignment horizontal="center"/>
    </xf>
    <xf numFmtId="0" fontId="0" fillId="0" borderId="55" xfId="0" applyFont="1" applyBorder="1" applyAlignment="1">
      <alignment/>
    </xf>
    <xf numFmtId="0" fontId="0" fillId="0" borderId="35" xfId="0" applyFont="1" applyBorder="1" applyAlignment="1">
      <alignment horizontal="center" wrapText="1"/>
    </xf>
    <xf numFmtId="0" fontId="0" fillId="0" borderId="35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14" xfId="0" applyBorder="1" applyAlignment="1">
      <alignment horizontal="centerContinuous"/>
    </xf>
    <xf numFmtId="0" fontId="0" fillId="0" borderId="37" xfId="0" applyBorder="1" applyAlignment="1">
      <alignment horizontal="left"/>
    </xf>
    <xf numFmtId="0" fontId="0" fillId="0" borderId="73" xfId="0" applyBorder="1" applyAlignment="1">
      <alignment/>
    </xf>
    <xf numFmtId="0" fontId="0" fillId="0" borderId="86" xfId="0" applyBorder="1" applyAlignment="1">
      <alignment/>
    </xf>
    <xf numFmtId="0" fontId="0" fillId="0" borderId="35" xfId="0" applyBorder="1" applyAlignment="1">
      <alignment horizontal="left" wrapText="1"/>
    </xf>
    <xf numFmtId="0" fontId="0" fillId="0" borderId="87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67" xfId="0" applyBorder="1" applyAlignment="1">
      <alignment horizontal="left" wrapText="1"/>
    </xf>
    <xf numFmtId="0" fontId="9" fillId="0" borderId="16" xfId="0" applyFont="1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88" xfId="0" applyBorder="1" applyAlignment="1">
      <alignment/>
    </xf>
    <xf numFmtId="0" fontId="0" fillId="0" borderId="84" xfId="0" applyBorder="1" applyAlignment="1">
      <alignment/>
    </xf>
    <xf numFmtId="0" fontId="0" fillId="0" borderId="20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89" xfId="0" applyBorder="1" applyAlignment="1">
      <alignment/>
    </xf>
    <xf numFmtId="0" fontId="0" fillId="0" borderId="90" xfId="0" applyBorder="1" applyAlignment="1">
      <alignment/>
    </xf>
    <xf numFmtId="0" fontId="0" fillId="0" borderId="19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91" xfId="0" applyBorder="1" applyAlignment="1">
      <alignment horizontal="center" vertical="center" wrapText="1"/>
    </xf>
    <xf numFmtId="0" fontId="0" fillId="0" borderId="67" xfId="0" applyBorder="1" applyAlignment="1">
      <alignment wrapText="1"/>
    </xf>
    <xf numFmtId="0" fontId="0" fillId="0" borderId="59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46" xfId="0" applyBorder="1" applyAlignment="1">
      <alignment wrapText="1"/>
    </xf>
    <xf numFmtId="0" fontId="0" fillId="0" borderId="55" xfId="0" applyFont="1" applyBorder="1" applyAlignment="1">
      <alignment wrapText="1"/>
    </xf>
    <xf numFmtId="49" fontId="0" fillId="0" borderId="94" xfId="0" applyNumberFormat="1" applyBorder="1" applyAlignment="1">
      <alignment horizontal="center"/>
    </xf>
    <xf numFmtId="0" fontId="0" fillId="0" borderId="61" xfId="0" applyBorder="1" applyAlignment="1">
      <alignment/>
    </xf>
    <xf numFmtId="0" fontId="0" fillId="0" borderId="87" xfId="0" applyBorder="1" applyAlignment="1">
      <alignment/>
    </xf>
    <xf numFmtId="49" fontId="0" fillId="0" borderId="95" xfId="0" applyNumberFormat="1" applyBorder="1" applyAlignment="1">
      <alignment horizontal="center"/>
    </xf>
    <xf numFmtId="0" fontId="0" fillId="0" borderId="96" xfId="0" applyBorder="1" applyAlignment="1">
      <alignment wrapText="1"/>
    </xf>
    <xf numFmtId="0" fontId="0" fillId="0" borderId="55" xfId="0" applyBorder="1" applyAlignment="1">
      <alignment wrapText="1"/>
    </xf>
    <xf numFmtId="0" fontId="0" fillId="0" borderId="97" xfId="0" applyBorder="1" applyAlignment="1">
      <alignment/>
    </xf>
    <xf numFmtId="0" fontId="0" fillId="0" borderId="34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0" fillId="0" borderId="14" xfId="0" applyBorder="1" applyAlignment="1">
      <alignment horizontal="center" wrapText="1"/>
    </xf>
    <xf numFmtId="0" fontId="0" fillId="0" borderId="85" xfId="0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0" fontId="0" fillId="0" borderId="36" xfId="0" applyBorder="1" applyAlignment="1">
      <alignment horizontal="center" wrapText="1"/>
    </xf>
    <xf numFmtId="44" fontId="0" fillId="0" borderId="14" xfId="42" applyFont="1" applyBorder="1" applyAlignment="1">
      <alignment horizontal="center" vertical="center" wrapText="1"/>
    </xf>
    <xf numFmtId="0" fontId="0" fillId="0" borderId="64" xfId="0" applyBorder="1" applyAlignment="1">
      <alignment wrapText="1"/>
    </xf>
    <xf numFmtId="0" fontId="0" fillId="0" borderId="70" xfId="0" applyBorder="1" applyAlignment="1">
      <alignment horizontal="center" wrapText="1"/>
    </xf>
    <xf numFmtId="0" fontId="0" fillId="0" borderId="68" xfId="0" applyBorder="1" applyAlignment="1">
      <alignment horizontal="center" vertical="center" wrapText="1"/>
    </xf>
    <xf numFmtId="0" fontId="0" fillId="0" borderId="63" xfId="0" applyBorder="1" applyAlignment="1">
      <alignment horizontal="center" wrapText="1"/>
    </xf>
    <xf numFmtId="0" fontId="0" fillId="0" borderId="65" xfId="0" applyBorder="1" applyAlignment="1">
      <alignment horizontal="center" wrapText="1"/>
    </xf>
    <xf numFmtId="0" fontId="0" fillId="0" borderId="52" xfId="0" applyBorder="1" applyAlignment="1">
      <alignment wrapText="1"/>
    </xf>
    <xf numFmtId="0" fontId="0" fillId="0" borderId="50" xfId="0" applyBorder="1" applyAlignment="1">
      <alignment wrapText="1"/>
    </xf>
    <xf numFmtId="0" fontId="0" fillId="0" borderId="47" xfId="0" applyBorder="1" applyAlignment="1">
      <alignment horizontal="center" wrapText="1"/>
    </xf>
    <xf numFmtId="0" fontId="0" fillId="0" borderId="18" xfId="0" applyBorder="1" applyAlignment="1">
      <alignment horizontal="centerContinuous" wrapText="1"/>
    </xf>
    <xf numFmtId="0" fontId="0" fillId="0" borderId="20" xfId="0" applyBorder="1" applyAlignment="1">
      <alignment horizontal="centerContinuous" wrapText="1"/>
    </xf>
    <xf numFmtId="0" fontId="0" fillId="0" borderId="18" xfId="0" applyBorder="1" applyAlignment="1">
      <alignment horizontal="center" wrapText="1"/>
    </xf>
    <xf numFmtId="49" fontId="0" fillId="0" borderId="35" xfId="0" applyNumberFormat="1" applyFont="1" applyBorder="1" applyAlignment="1">
      <alignment wrapText="1"/>
    </xf>
    <xf numFmtId="49" fontId="0" fillId="0" borderId="36" xfId="0" applyNumberFormat="1" applyFont="1" applyBorder="1" applyAlignment="1">
      <alignment horizontal="right" wrapText="1"/>
    </xf>
    <xf numFmtId="0" fontId="0" fillId="0" borderId="17" xfId="0" applyFont="1" applyBorder="1" applyAlignment="1">
      <alignment horizontal="center" wrapText="1"/>
    </xf>
    <xf numFmtId="49" fontId="0" fillId="0" borderId="31" xfId="0" applyNumberFormat="1" applyFont="1" applyBorder="1" applyAlignment="1">
      <alignment horizontal="right" wrapText="1"/>
    </xf>
    <xf numFmtId="49" fontId="10" fillId="0" borderId="39" xfId="0" applyNumberFormat="1" applyFont="1" applyBorder="1" applyAlignment="1">
      <alignment/>
    </xf>
    <xf numFmtId="0" fontId="10" fillId="0" borderId="29" xfId="0" applyFont="1" applyBorder="1" applyAlignment="1">
      <alignment/>
    </xf>
    <xf numFmtId="0" fontId="0" fillId="0" borderId="0" xfId="0" applyFont="1" applyAlignment="1">
      <alignment/>
    </xf>
    <xf numFmtId="0" fontId="0" fillId="0" borderId="58" xfId="0" applyFont="1" applyBorder="1" applyAlignment="1">
      <alignment/>
    </xf>
    <xf numFmtId="49" fontId="0" fillId="0" borderId="5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98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34" xfId="0" applyFont="1" applyBorder="1" applyAlignment="1">
      <alignment horizontal="center" vertical="center" wrapText="1"/>
    </xf>
    <xf numFmtId="0" fontId="0" fillId="0" borderId="39" xfId="0" applyBorder="1" applyAlignment="1">
      <alignment horizontal="left"/>
    </xf>
    <xf numFmtId="0" fontId="0" fillId="0" borderId="67" xfId="0" applyBorder="1" applyAlignment="1">
      <alignment horizontal="left"/>
    </xf>
    <xf numFmtId="0" fontId="0" fillId="0" borderId="68" xfId="0" applyBorder="1" applyAlignment="1">
      <alignment wrapText="1"/>
    </xf>
    <xf numFmtId="0" fontId="0" fillId="0" borderId="19" xfId="0" applyBorder="1" applyAlignment="1">
      <alignment horizontal="center" vertical="center" wrapText="1"/>
    </xf>
    <xf numFmtId="49" fontId="0" fillId="0" borderId="99" xfId="0" applyNumberFormat="1" applyBorder="1" applyAlignment="1">
      <alignment horizontal="center"/>
    </xf>
    <xf numFmtId="0" fontId="0" fillId="0" borderId="100" xfId="0" applyBorder="1" applyAlignment="1">
      <alignment/>
    </xf>
    <xf numFmtId="0" fontId="0" fillId="0" borderId="71" xfId="0" applyBorder="1" applyAlignment="1">
      <alignment vertical="top" wrapText="1"/>
    </xf>
    <xf numFmtId="0" fontId="0" fillId="0" borderId="48" xfId="0" applyFont="1" applyBorder="1" applyAlignment="1">
      <alignment wrapText="1"/>
    </xf>
    <xf numFmtId="0" fontId="0" fillId="0" borderId="71" xfId="0" applyBorder="1" applyAlignment="1">
      <alignment vertical="center" wrapText="1"/>
    </xf>
    <xf numFmtId="0" fontId="0" fillId="0" borderId="72" xfId="0" applyBorder="1" applyAlignment="1">
      <alignment horizontal="right" wrapText="1"/>
    </xf>
    <xf numFmtId="0" fontId="0" fillId="0" borderId="101" xfId="0" applyBorder="1" applyAlignment="1">
      <alignment horizontal="centerContinuous" wrapText="1"/>
    </xf>
    <xf numFmtId="0" fontId="0" fillId="0" borderId="78" xfId="0" applyBorder="1" applyAlignment="1">
      <alignment horizontal="centerContinuous" wrapText="1"/>
    </xf>
    <xf numFmtId="0" fontId="0" fillId="0" borderId="42" xfId="0" applyBorder="1" applyAlignment="1">
      <alignment horizontal="centerContinuous" wrapText="1"/>
    </xf>
    <xf numFmtId="0" fontId="0" fillId="0" borderId="80" xfId="0" applyBorder="1" applyAlignment="1">
      <alignment horizontal="centerContinuous" wrapText="1"/>
    </xf>
    <xf numFmtId="0" fontId="0" fillId="0" borderId="102" xfId="0" applyBorder="1" applyAlignment="1">
      <alignment horizontal="centerContinuous" wrapText="1"/>
    </xf>
    <xf numFmtId="0" fontId="0" fillId="0" borderId="17" xfId="0" applyBorder="1" applyAlignment="1">
      <alignment horizontal="centerContinuous" wrapText="1"/>
    </xf>
    <xf numFmtId="0" fontId="0" fillId="0" borderId="54" xfId="0" applyBorder="1" applyAlignment="1">
      <alignment horizontal="centerContinuous" wrapText="1"/>
    </xf>
    <xf numFmtId="0" fontId="0" fillId="0" borderId="43" xfId="0" applyBorder="1" applyAlignment="1">
      <alignment wrapText="1"/>
    </xf>
    <xf numFmtId="0" fontId="0" fillId="0" borderId="44" xfId="0" applyBorder="1" applyAlignment="1">
      <alignment wrapText="1"/>
    </xf>
    <xf numFmtId="0" fontId="0" fillId="0" borderId="102" xfId="0" applyBorder="1" applyAlignment="1">
      <alignment wrapText="1"/>
    </xf>
    <xf numFmtId="0" fontId="0" fillId="0" borderId="17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0" fillId="0" borderId="92" xfId="0" applyNumberFormat="1" applyBorder="1" applyAlignment="1">
      <alignment horizontal="center"/>
    </xf>
    <xf numFmtId="49" fontId="0" fillId="0" borderId="59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63" xfId="0" applyBorder="1" applyAlignment="1">
      <alignment horizontal="center"/>
    </xf>
    <xf numFmtId="49" fontId="9" fillId="0" borderId="68" xfId="0" applyNumberFormat="1" applyFont="1" applyBorder="1" applyAlignment="1">
      <alignment/>
    </xf>
    <xf numFmtId="49" fontId="9" fillId="0" borderId="96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/>
    </xf>
    <xf numFmtId="49" fontId="0" fillId="0" borderId="48" xfId="0" applyNumberFormat="1" applyFont="1" applyBorder="1" applyAlignment="1">
      <alignment wrapText="1"/>
    </xf>
    <xf numFmtId="0" fontId="0" fillId="0" borderId="2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49" fontId="0" fillId="0" borderId="103" xfId="0" applyNumberFormat="1" applyBorder="1" applyAlignment="1">
      <alignment horizontal="center"/>
    </xf>
    <xf numFmtId="49" fontId="0" fillId="0" borderId="104" xfId="0" applyNumberFormat="1" applyBorder="1" applyAlignment="1">
      <alignment horizontal="center"/>
    </xf>
    <xf numFmtId="49" fontId="0" fillId="0" borderId="105" xfId="0" applyNumberFormat="1" applyBorder="1" applyAlignment="1">
      <alignment horizontal="center"/>
    </xf>
    <xf numFmtId="49" fontId="0" fillId="0" borderId="106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69" xfId="0" applyBorder="1" applyAlignment="1">
      <alignment horizontal="center"/>
    </xf>
    <xf numFmtId="0" fontId="9" fillId="0" borderId="2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0" fillId="0" borderId="67" xfId="0" applyNumberFormat="1" applyFont="1" applyBorder="1" applyAlignment="1">
      <alignment/>
    </xf>
    <xf numFmtId="0" fontId="0" fillId="0" borderId="47" xfId="0" applyFont="1" applyBorder="1" applyAlignment="1">
      <alignment/>
    </xf>
    <xf numFmtId="1" fontId="0" fillId="0" borderId="46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9" fontId="11" fillId="0" borderId="0" xfId="0" applyNumberFormat="1" applyFont="1" applyAlignment="1">
      <alignment/>
    </xf>
    <xf numFmtId="49" fontId="9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48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13" fillId="0" borderId="0" xfId="0" applyFont="1" applyAlignment="1">
      <alignment/>
    </xf>
    <xf numFmtId="1" fontId="0" fillId="0" borderId="16" xfId="0" applyNumberFormat="1" applyBorder="1" applyAlignment="1">
      <alignment/>
    </xf>
    <xf numFmtId="0" fontId="14" fillId="0" borderId="12" xfId="0" applyFont="1" applyBorder="1" applyAlignment="1">
      <alignment/>
    </xf>
    <xf numFmtId="0" fontId="14" fillId="0" borderId="12" xfId="0" applyFont="1" applyBorder="1" applyAlignment="1">
      <alignment/>
    </xf>
    <xf numFmtId="1" fontId="0" fillId="0" borderId="17" xfId="0" applyNumberFormat="1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20" xfId="0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38" xfId="0" applyFont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0" borderId="5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7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07" xfId="0" applyBorder="1" applyAlignment="1">
      <alignment horizontal="center"/>
    </xf>
    <xf numFmtId="0" fontId="0" fillId="0" borderId="108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85" xfId="0" applyBorder="1" applyAlignment="1">
      <alignment horizontal="left"/>
    </xf>
    <xf numFmtId="0" fontId="0" fillId="0" borderId="109" xfId="0" applyBorder="1" applyAlignment="1">
      <alignment horizontal="left"/>
    </xf>
    <xf numFmtId="0" fontId="9" fillId="0" borderId="3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57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9" fillId="0" borderId="56" xfId="0" applyFont="1" applyBorder="1" applyAlignment="1">
      <alignment horizontal="center"/>
    </xf>
    <xf numFmtId="0" fontId="9" fillId="0" borderId="76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1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111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112" xfId="0" applyBorder="1" applyAlignment="1">
      <alignment horizontal="center" wrapText="1"/>
    </xf>
    <xf numFmtId="0" fontId="0" fillId="0" borderId="113" xfId="0" applyBorder="1" applyAlignment="1">
      <alignment horizontal="center" wrapText="1"/>
    </xf>
    <xf numFmtId="0" fontId="0" fillId="0" borderId="114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0" fillId="0" borderId="32" xfId="0" applyBorder="1" applyAlignment="1">
      <alignment horizontal="left" wrapText="1"/>
    </xf>
    <xf numFmtId="0" fontId="0" fillId="0" borderId="96" xfId="0" applyBorder="1" applyAlignment="1">
      <alignment horizontal="left" wrapText="1"/>
    </xf>
    <xf numFmtId="0" fontId="0" fillId="0" borderId="115" xfId="0" applyBorder="1" applyAlignment="1">
      <alignment horizontal="center"/>
    </xf>
    <xf numFmtId="0" fontId="0" fillId="0" borderId="116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7" xfId="0" applyBorder="1" applyAlignment="1">
      <alignment horizontal="center"/>
    </xf>
    <xf numFmtId="0" fontId="0" fillId="0" borderId="118" xfId="0" applyBorder="1" applyAlignment="1">
      <alignment horizontal="center"/>
    </xf>
    <xf numFmtId="0" fontId="0" fillId="0" borderId="76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56" xfId="0" applyBorder="1" applyAlignment="1">
      <alignment horizontal="center"/>
    </xf>
    <xf numFmtId="0" fontId="0" fillId="0" borderId="119" xfId="0" applyBorder="1" applyAlignment="1">
      <alignment horizontal="center"/>
    </xf>
    <xf numFmtId="0" fontId="0" fillId="0" borderId="120" xfId="0" applyBorder="1" applyAlignment="1">
      <alignment horizontal="center"/>
    </xf>
    <xf numFmtId="0" fontId="0" fillId="0" borderId="121" xfId="0" applyBorder="1" applyAlignment="1">
      <alignment horizontal="center"/>
    </xf>
    <xf numFmtId="0" fontId="0" fillId="0" borderId="122" xfId="0" applyBorder="1" applyAlignment="1">
      <alignment horizontal="center"/>
    </xf>
    <xf numFmtId="0" fontId="0" fillId="0" borderId="123" xfId="0" applyBorder="1" applyAlignment="1">
      <alignment horizontal="center"/>
    </xf>
    <xf numFmtId="0" fontId="0" fillId="0" borderId="124" xfId="0" applyBorder="1" applyAlignment="1">
      <alignment horizontal="center"/>
    </xf>
    <xf numFmtId="0" fontId="0" fillId="0" borderId="125" xfId="0" applyBorder="1" applyAlignment="1">
      <alignment horizontal="center"/>
    </xf>
    <xf numFmtId="0" fontId="0" fillId="0" borderId="126" xfId="0" applyBorder="1" applyAlignment="1">
      <alignment horizontal="center"/>
    </xf>
    <xf numFmtId="0" fontId="0" fillId="0" borderId="127" xfId="0" applyBorder="1" applyAlignment="1">
      <alignment horizontal="center" wrapText="1"/>
    </xf>
    <xf numFmtId="0" fontId="0" fillId="0" borderId="125" xfId="0" applyFont="1" applyBorder="1" applyAlignment="1">
      <alignment horizontal="center"/>
    </xf>
    <xf numFmtId="0" fontId="0" fillId="0" borderId="126" xfId="0" applyFont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28" xfId="0" applyBorder="1" applyAlignment="1">
      <alignment horizontal="center"/>
    </xf>
    <xf numFmtId="0" fontId="0" fillId="0" borderId="12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0" xfId="0" applyBorder="1" applyAlignment="1">
      <alignment horizontal="center"/>
    </xf>
    <xf numFmtId="0" fontId="0" fillId="0" borderId="131" xfId="0" applyBorder="1" applyAlignment="1">
      <alignment horizontal="center"/>
    </xf>
    <xf numFmtId="0" fontId="0" fillId="0" borderId="132" xfId="0" applyBorder="1" applyAlignment="1">
      <alignment horizontal="center"/>
    </xf>
    <xf numFmtId="0" fontId="0" fillId="0" borderId="133" xfId="0" applyBorder="1" applyAlignment="1">
      <alignment horizontal="center"/>
    </xf>
    <xf numFmtId="0" fontId="0" fillId="0" borderId="134" xfId="0" applyBorder="1" applyAlignment="1">
      <alignment horizontal="center"/>
    </xf>
    <xf numFmtId="0" fontId="0" fillId="0" borderId="135" xfId="0" applyBorder="1" applyAlignment="1">
      <alignment horizontal="center"/>
    </xf>
    <xf numFmtId="0" fontId="0" fillId="0" borderId="136" xfId="0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46" xfId="0" applyBorder="1" applyAlignment="1">
      <alignment horizontal="left" wrapText="1"/>
    </xf>
    <xf numFmtId="0" fontId="0" fillId="0" borderId="48" xfId="0" applyBorder="1" applyAlignment="1">
      <alignment horizontal="left" wrapText="1"/>
    </xf>
    <xf numFmtId="0" fontId="0" fillId="0" borderId="14" xfId="0" applyBorder="1" applyAlignment="1">
      <alignment horizontal="center" wrapText="1"/>
    </xf>
    <xf numFmtId="0" fontId="0" fillId="0" borderId="137" xfId="0" applyBorder="1" applyAlignment="1">
      <alignment horizontal="center"/>
    </xf>
    <xf numFmtId="0" fontId="0" fillId="0" borderId="138" xfId="0" applyBorder="1" applyAlignment="1">
      <alignment horizontal="center"/>
    </xf>
    <xf numFmtId="0" fontId="0" fillId="0" borderId="139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40" xfId="0" applyBorder="1" applyAlignment="1">
      <alignment horizontal="center"/>
    </xf>
    <xf numFmtId="0" fontId="0" fillId="0" borderId="141" xfId="0" applyBorder="1" applyAlignment="1">
      <alignment horizontal="center"/>
    </xf>
    <xf numFmtId="0" fontId="0" fillId="0" borderId="142" xfId="0" applyBorder="1" applyAlignment="1">
      <alignment horizontal="center"/>
    </xf>
    <xf numFmtId="0" fontId="0" fillId="0" borderId="143" xfId="0" applyBorder="1" applyAlignment="1">
      <alignment horizontal="center"/>
    </xf>
    <xf numFmtId="0" fontId="0" fillId="0" borderId="144" xfId="0" applyBorder="1" applyAlignment="1">
      <alignment horizontal="center"/>
    </xf>
    <xf numFmtId="49" fontId="0" fillId="0" borderId="0" xfId="0" applyNumberFormat="1" applyBorder="1" applyAlignment="1" quotePrefix="1">
      <alignment horizontal="left"/>
    </xf>
    <xf numFmtId="0" fontId="3" fillId="0" borderId="14" xfId="0" applyFont="1" applyBorder="1" applyAlignment="1" quotePrefix="1">
      <alignment horizontal="left"/>
    </xf>
    <xf numFmtId="0" fontId="0" fillId="0" borderId="13" xfId="0" applyBorder="1" applyAlignment="1" quotePrefix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8</xdr:row>
      <xdr:rowOff>19050</xdr:rowOff>
    </xdr:from>
    <xdr:to>
      <xdr:col>3</xdr:col>
      <xdr:colOff>447675</xdr:colOff>
      <xdr:row>9</xdr:row>
      <xdr:rowOff>9525</xdr:rowOff>
    </xdr:to>
    <xdr:sp>
      <xdr:nvSpPr>
        <xdr:cNvPr id="1" name="Line 1"/>
        <xdr:cNvSpPr>
          <a:spLocks/>
        </xdr:cNvSpPr>
      </xdr:nvSpPr>
      <xdr:spPr>
        <a:xfrm>
          <a:off x="6353175" y="14573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914400</xdr:colOff>
      <xdr:row>8</xdr:row>
      <xdr:rowOff>0</xdr:rowOff>
    </xdr:from>
    <xdr:to>
      <xdr:col>3</xdr:col>
      <xdr:colOff>914400</xdr:colOff>
      <xdr:row>8</xdr:row>
      <xdr:rowOff>171450</xdr:rowOff>
    </xdr:to>
    <xdr:sp>
      <xdr:nvSpPr>
        <xdr:cNvPr id="2" name="Line 2"/>
        <xdr:cNvSpPr>
          <a:spLocks/>
        </xdr:cNvSpPr>
      </xdr:nvSpPr>
      <xdr:spPr>
        <a:xfrm>
          <a:off x="6819900" y="14382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647700</xdr:colOff>
      <xdr:row>12</xdr:row>
      <xdr:rowOff>0</xdr:rowOff>
    </xdr:from>
    <xdr:to>
      <xdr:col>3</xdr:col>
      <xdr:colOff>647700</xdr:colOff>
      <xdr:row>14</xdr:row>
      <xdr:rowOff>0</xdr:rowOff>
    </xdr:to>
    <xdr:sp>
      <xdr:nvSpPr>
        <xdr:cNvPr id="3" name="Line 3"/>
        <xdr:cNvSpPr>
          <a:spLocks/>
        </xdr:cNvSpPr>
      </xdr:nvSpPr>
      <xdr:spPr>
        <a:xfrm>
          <a:off x="6553200" y="220027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133</xdr:row>
      <xdr:rowOff>0</xdr:rowOff>
    </xdr:from>
    <xdr:to>
      <xdr:col>3</xdr:col>
      <xdr:colOff>0</xdr:colOff>
      <xdr:row>134</xdr:row>
      <xdr:rowOff>0</xdr:rowOff>
    </xdr:to>
    <xdr:sp>
      <xdr:nvSpPr>
        <xdr:cNvPr id="4" name="Line 4"/>
        <xdr:cNvSpPr>
          <a:spLocks/>
        </xdr:cNvSpPr>
      </xdr:nvSpPr>
      <xdr:spPr>
        <a:xfrm>
          <a:off x="5905500" y="222885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447675</xdr:colOff>
      <xdr:row>8</xdr:row>
      <xdr:rowOff>19050</xdr:rowOff>
    </xdr:from>
    <xdr:to>
      <xdr:col>3</xdr:col>
      <xdr:colOff>447675</xdr:colOff>
      <xdr:row>9</xdr:row>
      <xdr:rowOff>9525</xdr:rowOff>
    </xdr:to>
    <xdr:sp>
      <xdr:nvSpPr>
        <xdr:cNvPr id="5" name="Line 6"/>
        <xdr:cNvSpPr>
          <a:spLocks/>
        </xdr:cNvSpPr>
      </xdr:nvSpPr>
      <xdr:spPr>
        <a:xfrm>
          <a:off x="6353175" y="14573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914400</xdr:colOff>
      <xdr:row>8</xdr:row>
      <xdr:rowOff>0</xdr:rowOff>
    </xdr:from>
    <xdr:to>
      <xdr:col>3</xdr:col>
      <xdr:colOff>914400</xdr:colOff>
      <xdr:row>8</xdr:row>
      <xdr:rowOff>171450</xdr:rowOff>
    </xdr:to>
    <xdr:sp>
      <xdr:nvSpPr>
        <xdr:cNvPr id="6" name="Line 7"/>
        <xdr:cNvSpPr>
          <a:spLocks/>
        </xdr:cNvSpPr>
      </xdr:nvSpPr>
      <xdr:spPr>
        <a:xfrm>
          <a:off x="6819900" y="14382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647700</xdr:colOff>
      <xdr:row>12</xdr:row>
      <xdr:rowOff>0</xdr:rowOff>
    </xdr:from>
    <xdr:to>
      <xdr:col>3</xdr:col>
      <xdr:colOff>647700</xdr:colOff>
      <xdr:row>14</xdr:row>
      <xdr:rowOff>0</xdr:rowOff>
    </xdr:to>
    <xdr:sp>
      <xdr:nvSpPr>
        <xdr:cNvPr id="7" name="Line 8"/>
        <xdr:cNvSpPr>
          <a:spLocks/>
        </xdr:cNvSpPr>
      </xdr:nvSpPr>
      <xdr:spPr>
        <a:xfrm>
          <a:off x="6553200" y="220027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447675</xdr:colOff>
      <xdr:row>130</xdr:row>
      <xdr:rowOff>19050</xdr:rowOff>
    </xdr:from>
    <xdr:to>
      <xdr:col>3</xdr:col>
      <xdr:colOff>447675</xdr:colOff>
      <xdr:row>131</xdr:row>
      <xdr:rowOff>9525</xdr:rowOff>
    </xdr:to>
    <xdr:sp>
      <xdr:nvSpPr>
        <xdr:cNvPr id="8" name="Line 9"/>
        <xdr:cNvSpPr>
          <a:spLocks/>
        </xdr:cNvSpPr>
      </xdr:nvSpPr>
      <xdr:spPr>
        <a:xfrm>
          <a:off x="6353175" y="217360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914400</xdr:colOff>
      <xdr:row>130</xdr:row>
      <xdr:rowOff>0</xdr:rowOff>
    </xdr:from>
    <xdr:to>
      <xdr:col>3</xdr:col>
      <xdr:colOff>914400</xdr:colOff>
      <xdr:row>130</xdr:row>
      <xdr:rowOff>161925</xdr:rowOff>
    </xdr:to>
    <xdr:sp>
      <xdr:nvSpPr>
        <xdr:cNvPr id="9" name="Line 10"/>
        <xdr:cNvSpPr>
          <a:spLocks/>
        </xdr:cNvSpPr>
      </xdr:nvSpPr>
      <xdr:spPr>
        <a:xfrm>
          <a:off x="6819900" y="217170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647700</xdr:colOff>
      <xdr:row>134</xdr:row>
      <xdr:rowOff>0</xdr:rowOff>
    </xdr:from>
    <xdr:to>
      <xdr:col>3</xdr:col>
      <xdr:colOff>647700</xdr:colOff>
      <xdr:row>136</xdr:row>
      <xdr:rowOff>0</xdr:rowOff>
    </xdr:to>
    <xdr:sp>
      <xdr:nvSpPr>
        <xdr:cNvPr id="10" name="Line 11"/>
        <xdr:cNvSpPr>
          <a:spLocks/>
        </xdr:cNvSpPr>
      </xdr:nvSpPr>
      <xdr:spPr>
        <a:xfrm>
          <a:off x="6553200" y="224790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204</xdr:row>
      <xdr:rowOff>0</xdr:rowOff>
    </xdr:from>
    <xdr:to>
      <xdr:col>2</xdr:col>
      <xdr:colOff>0</xdr:colOff>
      <xdr:row>205</xdr:row>
      <xdr:rowOff>0</xdr:rowOff>
    </xdr:to>
    <xdr:sp>
      <xdr:nvSpPr>
        <xdr:cNvPr id="11" name="Line 12"/>
        <xdr:cNvSpPr>
          <a:spLocks/>
        </xdr:cNvSpPr>
      </xdr:nvSpPr>
      <xdr:spPr>
        <a:xfrm flipH="1">
          <a:off x="4495800" y="346043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685800</xdr:colOff>
      <xdr:row>194</xdr:row>
      <xdr:rowOff>47625</xdr:rowOff>
    </xdr:from>
    <xdr:to>
      <xdr:col>3</xdr:col>
      <xdr:colOff>685800</xdr:colOff>
      <xdr:row>208</xdr:row>
      <xdr:rowOff>47625</xdr:rowOff>
    </xdr:to>
    <xdr:sp>
      <xdr:nvSpPr>
        <xdr:cNvPr id="12" name="Line 13"/>
        <xdr:cNvSpPr>
          <a:spLocks/>
        </xdr:cNvSpPr>
      </xdr:nvSpPr>
      <xdr:spPr>
        <a:xfrm flipH="1">
          <a:off x="6591300" y="33013650"/>
          <a:ext cx="0" cy="2295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136</xdr:row>
      <xdr:rowOff>0</xdr:rowOff>
    </xdr:to>
    <xdr:sp>
      <xdr:nvSpPr>
        <xdr:cNvPr id="13" name="Line 4"/>
        <xdr:cNvSpPr>
          <a:spLocks/>
        </xdr:cNvSpPr>
      </xdr:nvSpPr>
      <xdr:spPr>
        <a:xfrm>
          <a:off x="5905500" y="226695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447675</xdr:colOff>
      <xdr:row>132</xdr:row>
      <xdr:rowOff>19050</xdr:rowOff>
    </xdr:from>
    <xdr:to>
      <xdr:col>3</xdr:col>
      <xdr:colOff>447675</xdr:colOff>
      <xdr:row>133</xdr:row>
      <xdr:rowOff>9525</xdr:rowOff>
    </xdr:to>
    <xdr:sp>
      <xdr:nvSpPr>
        <xdr:cNvPr id="14" name="Line 9"/>
        <xdr:cNvSpPr>
          <a:spLocks/>
        </xdr:cNvSpPr>
      </xdr:nvSpPr>
      <xdr:spPr>
        <a:xfrm>
          <a:off x="6353175" y="221170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914400</xdr:colOff>
      <xdr:row>132</xdr:row>
      <xdr:rowOff>0</xdr:rowOff>
    </xdr:from>
    <xdr:to>
      <xdr:col>3</xdr:col>
      <xdr:colOff>914400</xdr:colOff>
      <xdr:row>132</xdr:row>
      <xdr:rowOff>171450</xdr:rowOff>
    </xdr:to>
    <xdr:sp>
      <xdr:nvSpPr>
        <xdr:cNvPr id="15" name="Line 10"/>
        <xdr:cNvSpPr>
          <a:spLocks/>
        </xdr:cNvSpPr>
      </xdr:nvSpPr>
      <xdr:spPr>
        <a:xfrm>
          <a:off x="6819900" y="220980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647700</xdr:colOff>
      <xdr:row>136</xdr:row>
      <xdr:rowOff>0</xdr:rowOff>
    </xdr:from>
    <xdr:to>
      <xdr:col>3</xdr:col>
      <xdr:colOff>647700</xdr:colOff>
      <xdr:row>138</xdr:row>
      <xdr:rowOff>0</xdr:rowOff>
    </xdr:to>
    <xdr:sp>
      <xdr:nvSpPr>
        <xdr:cNvPr id="16" name="Line 11"/>
        <xdr:cNvSpPr>
          <a:spLocks/>
        </xdr:cNvSpPr>
      </xdr:nvSpPr>
      <xdr:spPr>
        <a:xfrm>
          <a:off x="6553200" y="228600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809625</xdr:colOff>
      <xdr:row>6</xdr:row>
      <xdr:rowOff>0</xdr:rowOff>
    </xdr:from>
    <xdr:to>
      <xdr:col>6</xdr:col>
      <xdr:colOff>771525</xdr:colOff>
      <xdr:row>6</xdr:row>
      <xdr:rowOff>171450</xdr:rowOff>
    </xdr:to>
    <xdr:sp>
      <xdr:nvSpPr>
        <xdr:cNvPr id="1" name="Line 2"/>
        <xdr:cNvSpPr>
          <a:spLocks/>
        </xdr:cNvSpPr>
      </xdr:nvSpPr>
      <xdr:spPr>
        <a:xfrm>
          <a:off x="7496175" y="11144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495300</xdr:colOff>
      <xdr:row>5</xdr:row>
      <xdr:rowOff>0</xdr:rowOff>
    </xdr:from>
    <xdr:to>
      <xdr:col>5</xdr:col>
      <xdr:colOff>495300</xdr:colOff>
      <xdr:row>5</xdr:row>
      <xdr:rowOff>171450</xdr:rowOff>
    </xdr:to>
    <xdr:sp>
      <xdr:nvSpPr>
        <xdr:cNvPr id="2" name="Line 5"/>
        <xdr:cNvSpPr>
          <a:spLocks/>
        </xdr:cNvSpPr>
      </xdr:nvSpPr>
      <xdr:spPr>
        <a:xfrm>
          <a:off x="6391275" y="923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304800</xdr:colOff>
      <xdr:row>5</xdr:row>
      <xdr:rowOff>19050</xdr:rowOff>
    </xdr:from>
    <xdr:to>
      <xdr:col>6</xdr:col>
      <xdr:colOff>304800</xdr:colOff>
      <xdr:row>6</xdr:row>
      <xdr:rowOff>19050</xdr:rowOff>
    </xdr:to>
    <xdr:sp>
      <xdr:nvSpPr>
        <xdr:cNvPr id="3" name="Line 6"/>
        <xdr:cNvSpPr>
          <a:spLocks/>
        </xdr:cNvSpPr>
      </xdr:nvSpPr>
      <xdr:spPr>
        <a:xfrm>
          <a:off x="6991350" y="9429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6</xdr:row>
      <xdr:rowOff>0</xdr:rowOff>
    </xdr:from>
    <xdr:to>
      <xdr:col>3</xdr:col>
      <xdr:colOff>466725</xdr:colOff>
      <xdr:row>6</xdr:row>
      <xdr:rowOff>171450</xdr:rowOff>
    </xdr:to>
    <xdr:sp>
      <xdr:nvSpPr>
        <xdr:cNvPr id="1" name="Line 2"/>
        <xdr:cNvSpPr>
          <a:spLocks/>
        </xdr:cNvSpPr>
      </xdr:nvSpPr>
      <xdr:spPr>
        <a:xfrm>
          <a:off x="6315075" y="11144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219075</xdr:colOff>
      <xdr:row>6</xdr:row>
      <xdr:rowOff>19050</xdr:rowOff>
    </xdr:from>
    <xdr:to>
      <xdr:col>4</xdr:col>
      <xdr:colOff>219075</xdr:colOff>
      <xdr:row>7</xdr:row>
      <xdr:rowOff>19050</xdr:rowOff>
    </xdr:to>
    <xdr:sp>
      <xdr:nvSpPr>
        <xdr:cNvPr id="2" name="Line 3"/>
        <xdr:cNvSpPr>
          <a:spLocks/>
        </xdr:cNvSpPr>
      </xdr:nvSpPr>
      <xdr:spPr>
        <a:xfrm>
          <a:off x="6715125" y="11334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5</xdr:row>
      <xdr:rowOff>0</xdr:rowOff>
    </xdr:from>
    <xdr:to>
      <xdr:col>4</xdr:col>
      <xdr:colOff>504825</xdr:colOff>
      <xdr:row>5</xdr:row>
      <xdr:rowOff>171450</xdr:rowOff>
    </xdr:to>
    <xdr:sp>
      <xdr:nvSpPr>
        <xdr:cNvPr id="1" name="Line 2"/>
        <xdr:cNvSpPr>
          <a:spLocks/>
        </xdr:cNvSpPr>
      </xdr:nvSpPr>
      <xdr:spPr>
        <a:xfrm>
          <a:off x="5915025" y="923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314325</xdr:colOff>
      <xdr:row>4</xdr:row>
      <xdr:rowOff>171450</xdr:rowOff>
    </xdr:from>
    <xdr:to>
      <xdr:col>5</xdr:col>
      <xdr:colOff>314325</xdr:colOff>
      <xdr:row>6</xdr:row>
      <xdr:rowOff>0</xdr:rowOff>
    </xdr:to>
    <xdr:sp>
      <xdr:nvSpPr>
        <xdr:cNvPr id="2" name="Line 3"/>
        <xdr:cNvSpPr>
          <a:spLocks/>
        </xdr:cNvSpPr>
      </xdr:nvSpPr>
      <xdr:spPr>
        <a:xfrm>
          <a:off x="6591300" y="9048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0</xdr:row>
      <xdr:rowOff>0</xdr:rowOff>
    </xdr:from>
    <xdr:to>
      <xdr:col>4</xdr:col>
      <xdr:colOff>504825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91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0</xdr:rowOff>
    </xdr:from>
    <xdr:to>
      <xdr:col>5</xdr:col>
      <xdr:colOff>314325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659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5"/>
  <sheetViews>
    <sheetView zoomScalePageLayoutView="0" workbookViewId="0" topLeftCell="A202">
      <selection activeCell="A202" sqref="A202"/>
    </sheetView>
  </sheetViews>
  <sheetFormatPr defaultColWidth="9.00390625" defaultRowHeight="12.75"/>
  <cols>
    <col min="1" max="1" width="52.625" style="0" customWidth="1"/>
    <col min="2" max="2" width="6.375" style="0" customWidth="1"/>
    <col min="3" max="3" width="18.50390625" style="0" customWidth="1"/>
    <col min="4" max="4" width="17.375" style="0" customWidth="1"/>
  </cols>
  <sheetData>
    <row r="1" ht="12.75">
      <c r="D1" s="5" t="s">
        <v>0</v>
      </c>
    </row>
    <row r="2" spans="1:4" ht="12.75">
      <c r="A2" s="1" t="s">
        <v>1</v>
      </c>
      <c r="B2" s="4" t="s">
        <v>161</v>
      </c>
      <c r="D2" s="4"/>
    </row>
    <row r="3" spans="2:4" ht="12.75">
      <c r="B3" s="4" t="s">
        <v>160</v>
      </c>
      <c r="D3" s="4"/>
    </row>
    <row r="4" spans="3:4" ht="12.75">
      <c r="C4" s="4"/>
      <c r="D4" s="4"/>
    </row>
    <row r="5" spans="1:4" ht="17.25">
      <c r="A5" s="18" t="s">
        <v>2</v>
      </c>
      <c r="C5" s="4"/>
      <c r="D5" s="4"/>
    </row>
    <row r="6" spans="1:4" ht="15">
      <c r="A6" s="7" t="s">
        <v>563</v>
      </c>
      <c r="C6" s="4"/>
      <c r="D6" s="4"/>
    </row>
    <row r="7" spans="1:4" ht="15">
      <c r="A7" s="7" t="s">
        <v>1</v>
      </c>
      <c r="C7" s="4"/>
      <c r="D7" s="80" t="s">
        <v>36</v>
      </c>
    </row>
    <row r="8" spans="1:4" ht="15">
      <c r="A8" s="6" t="s">
        <v>1</v>
      </c>
      <c r="B8" s="6" t="s">
        <v>3</v>
      </c>
      <c r="C8" s="6"/>
      <c r="D8" s="168" t="s">
        <v>162</v>
      </c>
    </row>
    <row r="9" spans="1:4" ht="15">
      <c r="A9" s="6" t="s">
        <v>393</v>
      </c>
      <c r="B9" s="6" t="s">
        <v>394</v>
      </c>
      <c r="C9" s="6"/>
      <c r="D9" s="476" t="s">
        <v>575</v>
      </c>
    </row>
    <row r="10" spans="1:4" ht="15">
      <c r="A10" s="6" t="s">
        <v>541</v>
      </c>
      <c r="B10" s="6"/>
      <c r="C10" s="158" t="s">
        <v>111</v>
      </c>
      <c r="D10" s="40">
        <v>892270</v>
      </c>
    </row>
    <row r="11" spans="1:4" ht="15">
      <c r="A11" s="6" t="s">
        <v>112</v>
      </c>
      <c r="B11" s="6"/>
      <c r="C11" s="158" t="s">
        <v>113</v>
      </c>
      <c r="D11" s="40">
        <v>1200000095</v>
      </c>
    </row>
    <row r="12" spans="1:4" ht="15">
      <c r="A12" s="6" t="s">
        <v>130</v>
      </c>
      <c r="B12" s="6"/>
      <c r="C12" s="158" t="s">
        <v>125</v>
      </c>
      <c r="D12" s="40" t="s">
        <v>131</v>
      </c>
    </row>
    <row r="13" spans="1:4" ht="15">
      <c r="A13" s="6" t="s">
        <v>5</v>
      </c>
      <c r="B13" s="6"/>
      <c r="C13" s="158" t="s">
        <v>110</v>
      </c>
      <c r="D13" s="11"/>
    </row>
    <row r="14" spans="1:4" ht="15">
      <c r="A14" s="6" t="s">
        <v>6</v>
      </c>
      <c r="B14" s="6"/>
      <c r="C14" s="158" t="s">
        <v>109</v>
      </c>
      <c r="D14" s="8" t="s">
        <v>545</v>
      </c>
    </row>
    <row r="15" spans="1:4" ht="15">
      <c r="A15" s="6" t="s">
        <v>107</v>
      </c>
      <c r="B15" s="6"/>
      <c r="C15" s="158" t="s">
        <v>108</v>
      </c>
      <c r="D15" s="10" t="s">
        <v>7</v>
      </c>
    </row>
    <row r="16" spans="1:4" ht="15">
      <c r="A16" s="6" t="s">
        <v>564</v>
      </c>
      <c r="B16" s="6"/>
      <c r="C16" s="6"/>
      <c r="D16" s="6"/>
    </row>
    <row r="17" spans="1:4" ht="15">
      <c r="A17" s="6"/>
      <c r="B17" s="6"/>
      <c r="C17" s="6"/>
      <c r="D17" s="6"/>
    </row>
    <row r="18" spans="1:4" ht="15">
      <c r="A18" s="6"/>
      <c r="B18" s="6" t="s">
        <v>8</v>
      </c>
      <c r="C18" s="6"/>
      <c r="D18" s="10"/>
    </row>
    <row r="19" spans="1:4" ht="15">
      <c r="A19" s="6"/>
      <c r="B19" s="6" t="s">
        <v>9</v>
      </c>
      <c r="C19" s="6"/>
      <c r="D19" s="10"/>
    </row>
    <row r="20" spans="1:4" ht="15">
      <c r="A20" s="6"/>
      <c r="B20" s="6" t="s">
        <v>10</v>
      </c>
      <c r="C20" s="6"/>
      <c r="D20" s="6"/>
    </row>
    <row r="21" spans="1:4" ht="12.75">
      <c r="A21" s="112" t="s">
        <v>11</v>
      </c>
      <c r="B21" s="112" t="s">
        <v>12</v>
      </c>
      <c r="C21" s="112" t="s">
        <v>13</v>
      </c>
      <c r="D21" s="112" t="s">
        <v>14</v>
      </c>
    </row>
    <row r="22" spans="1:4" ht="12.75">
      <c r="A22" s="32"/>
      <c r="B22" s="32" t="s">
        <v>163</v>
      </c>
      <c r="C22" s="32" t="s">
        <v>118</v>
      </c>
      <c r="D22" s="32" t="s">
        <v>16</v>
      </c>
    </row>
    <row r="23" spans="1:4" ht="13.5" thickBot="1">
      <c r="A23" s="113">
        <v>1</v>
      </c>
      <c r="B23" s="114">
        <v>2</v>
      </c>
      <c r="C23" s="114"/>
      <c r="D23" s="114"/>
    </row>
    <row r="24" spans="1:4" ht="13.5" thickTop="1">
      <c r="A24" s="115" t="s">
        <v>17</v>
      </c>
      <c r="B24" s="116"/>
      <c r="C24" s="117"/>
      <c r="D24" s="117"/>
    </row>
    <row r="25" spans="1:4" ht="12.75">
      <c r="A25" s="118" t="s">
        <v>134</v>
      </c>
      <c r="B25" s="119">
        <v>110</v>
      </c>
      <c r="C25" s="120"/>
      <c r="D25" s="120"/>
    </row>
    <row r="26" spans="1:4" ht="12.75">
      <c r="A26" s="118" t="s">
        <v>135</v>
      </c>
      <c r="B26" s="119">
        <v>120</v>
      </c>
      <c r="C26" s="120">
        <v>58547</v>
      </c>
      <c r="D26" s="120">
        <v>73387</v>
      </c>
    </row>
    <row r="27" spans="1:4" ht="12.75">
      <c r="A27" s="118" t="s">
        <v>97</v>
      </c>
      <c r="B27" s="119">
        <v>130</v>
      </c>
      <c r="C27" s="120">
        <v>11968</v>
      </c>
      <c r="D27" s="120">
        <v>1027</v>
      </c>
    </row>
    <row r="28" spans="1:4" ht="12.75">
      <c r="A28" s="118" t="s">
        <v>152</v>
      </c>
      <c r="B28" s="119">
        <v>135</v>
      </c>
      <c r="C28" s="120"/>
      <c r="D28" s="120"/>
    </row>
    <row r="29" spans="1:4" ht="12.75">
      <c r="A29" s="118" t="s">
        <v>136</v>
      </c>
      <c r="B29" s="119">
        <v>140</v>
      </c>
      <c r="C29" s="120">
        <v>38</v>
      </c>
      <c r="D29" s="120">
        <v>38</v>
      </c>
    </row>
    <row r="30" spans="1:4" ht="12.75">
      <c r="A30" s="118" t="s">
        <v>153</v>
      </c>
      <c r="B30" s="119">
        <v>145</v>
      </c>
      <c r="C30" s="120"/>
      <c r="D30" s="120">
        <v>20</v>
      </c>
    </row>
    <row r="31" spans="1:4" ht="12.75">
      <c r="A31" s="140" t="s">
        <v>18</v>
      </c>
      <c r="B31" s="171">
        <v>150</v>
      </c>
      <c r="C31" s="172">
        <v>79</v>
      </c>
      <c r="D31" s="172">
        <v>79</v>
      </c>
    </row>
    <row r="32" spans="1:4" ht="12.75">
      <c r="A32" s="321" t="s">
        <v>19</v>
      </c>
      <c r="B32" s="173">
        <v>190</v>
      </c>
      <c r="C32" s="174">
        <f>SUM(C25:C31)</f>
        <v>70632</v>
      </c>
      <c r="D32" s="174">
        <f>SUM(D25:D31)</f>
        <v>74551</v>
      </c>
    </row>
    <row r="33" spans="1:4" ht="12.75">
      <c r="A33" s="137" t="s">
        <v>20</v>
      </c>
      <c r="B33" s="169"/>
      <c r="C33" s="170"/>
      <c r="D33" s="170"/>
    </row>
    <row r="34" spans="1:4" ht="12.75">
      <c r="A34" s="118" t="s">
        <v>21</v>
      </c>
      <c r="B34" s="119">
        <v>210</v>
      </c>
      <c r="C34" s="120">
        <v>61649</v>
      </c>
      <c r="D34" s="120">
        <f>D35+D36+D37+D38+D39+D40+D41</f>
        <v>53746</v>
      </c>
    </row>
    <row r="35" spans="1:4" ht="12.75">
      <c r="A35" s="118" t="s">
        <v>164</v>
      </c>
      <c r="B35" s="119">
        <v>211</v>
      </c>
      <c r="C35" s="120">
        <v>53910</v>
      </c>
      <c r="D35" s="120">
        <v>51133</v>
      </c>
    </row>
    <row r="36" spans="1:4" ht="12.75">
      <c r="A36" s="118" t="s">
        <v>154</v>
      </c>
      <c r="B36" s="119">
        <v>212</v>
      </c>
      <c r="C36" s="120"/>
      <c r="D36" s="120"/>
    </row>
    <row r="37" spans="1:4" ht="12.75">
      <c r="A37" s="118" t="s">
        <v>165</v>
      </c>
      <c r="B37" s="119">
        <v>213</v>
      </c>
      <c r="C37" s="120"/>
      <c r="D37" s="120"/>
    </row>
    <row r="38" spans="1:4" ht="12.75">
      <c r="A38" s="118" t="s">
        <v>166</v>
      </c>
      <c r="B38" s="119">
        <v>214</v>
      </c>
      <c r="C38" s="120">
        <v>7195</v>
      </c>
      <c r="D38" s="120">
        <v>1109</v>
      </c>
    </row>
    <row r="39" spans="1:4" ht="12.75">
      <c r="A39" s="118" t="s">
        <v>155</v>
      </c>
      <c r="B39" s="119">
        <v>215</v>
      </c>
      <c r="C39" s="120"/>
      <c r="D39" s="120"/>
    </row>
    <row r="40" spans="1:4" ht="12.75">
      <c r="A40" s="118" t="s">
        <v>156</v>
      </c>
      <c r="B40" s="119">
        <v>216</v>
      </c>
      <c r="C40" s="120">
        <v>544</v>
      </c>
      <c r="D40" s="120">
        <v>1504</v>
      </c>
    </row>
    <row r="41" spans="1:4" ht="12.75">
      <c r="A41" s="118" t="s">
        <v>157</v>
      </c>
      <c r="B41" s="119">
        <v>217</v>
      </c>
      <c r="C41" s="120"/>
      <c r="D41" s="120"/>
    </row>
    <row r="42" spans="1:4" ht="12.75">
      <c r="A42" s="118" t="s">
        <v>167</v>
      </c>
      <c r="B42" s="119">
        <v>220</v>
      </c>
      <c r="C42" s="120">
        <v>3668</v>
      </c>
      <c r="D42" s="120">
        <v>630</v>
      </c>
    </row>
    <row r="43" spans="1:4" ht="12.75">
      <c r="A43" s="118" t="s">
        <v>114</v>
      </c>
      <c r="B43" s="119">
        <v>230</v>
      </c>
      <c r="C43" s="120">
        <v>40</v>
      </c>
      <c r="D43" s="120">
        <v>0</v>
      </c>
    </row>
    <row r="44" spans="1:4" ht="12.75">
      <c r="A44" s="118" t="s">
        <v>168</v>
      </c>
      <c r="B44" s="119">
        <v>231</v>
      </c>
      <c r="C44" s="120">
        <v>40</v>
      </c>
      <c r="D44" s="120">
        <v>0</v>
      </c>
    </row>
    <row r="45" spans="1:4" ht="12.75">
      <c r="A45" s="118" t="s">
        <v>22</v>
      </c>
      <c r="B45" s="119">
        <v>240</v>
      </c>
      <c r="C45" s="120">
        <v>73978</v>
      </c>
      <c r="D45" s="120">
        <f>148196-15893-7484-1049-6564-858-1243</f>
        <v>115105</v>
      </c>
    </row>
    <row r="46" spans="1:4" ht="12.75">
      <c r="A46" s="118" t="s">
        <v>169</v>
      </c>
      <c r="B46" s="119">
        <v>241</v>
      </c>
      <c r="C46" s="120">
        <v>51552</v>
      </c>
      <c r="D46" s="120">
        <f>99884-6564-858</f>
        <v>92462</v>
      </c>
    </row>
    <row r="47" spans="1:4" ht="12.75">
      <c r="A47" s="118" t="s">
        <v>137</v>
      </c>
      <c r="B47" s="119">
        <v>250</v>
      </c>
      <c r="C47" s="120">
        <v>7701</v>
      </c>
      <c r="D47" s="120">
        <v>1</v>
      </c>
    </row>
    <row r="48" spans="1:4" ht="12.75">
      <c r="A48" s="118" t="s">
        <v>23</v>
      </c>
      <c r="B48" s="119">
        <v>260</v>
      </c>
      <c r="C48" s="120">
        <v>33400</v>
      </c>
      <c r="D48" s="120">
        <v>43256</v>
      </c>
    </row>
    <row r="49" spans="1:4" ht="12.75">
      <c r="A49" s="140" t="s">
        <v>24</v>
      </c>
      <c r="B49" s="171">
        <v>270</v>
      </c>
      <c r="C49" s="172">
        <v>40</v>
      </c>
      <c r="D49" s="172">
        <v>40</v>
      </c>
    </row>
    <row r="50" spans="1:4" ht="12.75">
      <c r="A50" s="323" t="s">
        <v>25</v>
      </c>
      <c r="B50" s="173">
        <v>290</v>
      </c>
      <c r="C50" s="174">
        <f>C34+C42+C43+C45+C47+C48+C49</f>
        <v>180476</v>
      </c>
      <c r="D50" s="174">
        <f>D34+D42+D43+D45+D47+D48+D49</f>
        <v>212778</v>
      </c>
    </row>
    <row r="51" spans="1:4" ht="13.5" thickBot="1">
      <c r="A51" s="322" t="s">
        <v>170</v>
      </c>
      <c r="B51" s="123">
        <v>300</v>
      </c>
      <c r="C51" s="175">
        <f>C32+C50</f>
        <v>251108</v>
      </c>
      <c r="D51" s="175">
        <f>D32+D50</f>
        <v>287329</v>
      </c>
    </row>
    <row r="52" spans="1:4" ht="13.5" thickTop="1">
      <c r="A52" s="351"/>
      <c r="B52" s="352"/>
      <c r="C52" s="353"/>
      <c r="D52" s="353"/>
    </row>
    <row r="53" spans="1:4" ht="12.75">
      <c r="A53" s="17"/>
      <c r="B53" s="351"/>
      <c r="C53" s="353"/>
      <c r="D53" s="353"/>
    </row>
    <row r="54" spans="1:4" ht="12.75">
      <c r="A54" s="351"/>
      <c r="B54" s="352"/>
      <c r="C54" s="353"/>
      <c r="D54" s="353"/>
    </row>
    <row r="55" spans="1:4" ht="12.75">
      <c r="A55" s="351"/>
      <c r="B55" s="352"/>
      <c r="C55" s="353"/>
      <c r="D55" s="353"/>
    </row>
    <row r="56" spans="1:4" ht="12.75">
      <c r="A56" s="351"/>
      <c r="B56" s="352"/>
      <c r="C56" s="353"/>
      <c r="D56" s="353"/>
    </row>
    <row r="57" spans="1:4" ht="12.75">
      <c r="A57" s="351"/>
      <c r="B57" s="352"/>
      <c r="C57" s="353"/>
      <c r="D57" s="353"/>
    </row>
    <row r="58" spans="1:4" ht="12.75">
      <c r="A58" s="351"/>
      <c r="B58" s="352"/>
      <c r="C58" s="353"/>
      <c r="D58" s="353"/>
    </row>
    <row r="59" spans="1:4" ht="12.75">
      <c r="A59" s="351"/>
      <c r="B59" s="352"/>
      <c r="C59" s="353"/>
      <c r="D59" s="353"/>
    </row>
    <row r="60" spans="1:4" ht="12.75">
      <c r="A60" s="351"/>
      <c r="B60" s="352"/>
      <c r="C60" s="353"/>
      <c r="D60" s="353"/>
    </row>
    <row r="61" spans="1:4" ht="12.75">
      <c r="A61" s="351"/>
      <c r="B61" s="352"/>
      <c r="C61" s="353"/>
      <c r="D61" s="353"/>
    </row>
    <row r="62" spans="1:4" ht="12.75">
      <c r="A62" s="351"/>
      <c r="B62" s="352"/>
      <c r="C62" s="353"/>
      <c r="D62" s="353"/>
    </row>
    <row r="63" spans="1:4" ht="13.5" thickBot="1">
      <c r="A63" s="351"/>
      <c r="B63" s="352"/>
      <c r="C63" s="353"/>
      <c r="D63" s="353"/>
    </row>
    <row r="64" spans="1:4" ht="13.5" thickTop="1">
      <c r="A64" s="26" t="s">
        <v>26</v>
      </c>
      <c r="B64" s="26" t="s">
        <v>12</v>
      </c>
      <c r="C64" s="26" t="s">
        <v>13</v>
      </c>
      <c r="D64" s="33" t="s">
        <v>14</v>
      </c>
    </row>
    <row r="65" spans="1:4" ht="13.5" thickBot="1">
      <c r="A65" s="27"/>
      <c r="B65" s="27" t="s">
        <v>163</v>
      </c>
      <c r="C65" s="27" t="s">
        <v>118</v>
      </c>
      <c r="D65" s="34" t="s">
        <v>16</v>
      </c>
    </row>
    <row r="66" spans="1:4" ht="14.25" thickBot="1" thickTop="1">
      <c r="A66" s="29">
        <v>1</v>
      </c>
      <c r="B66" s="26">
        <v>2</v>
      </c>
      <c r="C66" s="26">
        <v>3</v>
      </c>
      <c r="D66" s="33">
        <v>4</v>
      </c>
    </row>
    <row r="67" spans="1:4" ht="13.5" thickTop="1">
      <c r="A67" s="115" t="s">
        <v>27</v>
      </c>
      <c r="B67" s="116"/>
      <c r="C67" s="124"/>
      <c r="D67" s="125"/>
    </row>
    <row r="68" spans="1:4" ht="12.75">
      <c r="A68" s="118" t="s">
        <v>138</v>
      </c>
      <c r="B68" s="119">
        <v>410</v>
      </c>
      <c r="C68" s="120">
        <v>286</v>
      </c>
      <c r="D68" s="120">
        <v>286</v>
      </c>
    </row>
    <row r="69" spans="1:4" ht="12.75">
      <c r="A69" s="118" t="s">
        <v>158</v>
      </c>
      <c r="B69" s="119">
        <v>411</v>
      </c>
      <c r="C69" s="167"/>
      <c r="D69" s="167"/>
    </row>
    <row r="70" spans="1:4" ht="12.75">
      <c r="A70" s="118" t="s">
        <v>69</v>
      </c>
      <c r="B70" s="119">
        <v>420</v>
      </c>
      <c r="C70" s="120">
        <v>1173</v>
      </c>
      <c r="D70" s="120">
        <v>1173</v>
      </c>
    </row>
    <row r="71" spans="1:4" ht="12.75">
      <c r="A71" s="118" t="s">
        <v>139</v>
      </c>
      <c r="B71" s="119">
        <v>430</v>
      </c>
      <c r="C71" s="120">
        <v>43</v>
      </c>
      <c r="D71" s="120">
        <v>43</v>
      </c>
    </row>
    <row r="72" spans="1:4" ht="12.75">
      <c r="A72" s="118" t="s">
        <v>115</v>
      </c>
      <c r="B72" s="119">
        <v>431</v>
      </c>
      <c r="C72" s="120">
        <v>43</v>
      </c>
      <c r="D72" s="120">
        <v>43</v>
      </c>
    </row>
    <row r="73" spans="1:4" ht="12.75">
      <c r="A73" s="118" t="s">
        <v>395</v>
      </c>
      <c r="B73" s="119">
        <v>432</v>
      </c>
      <c r="C73" s="120"/>
      <c r="D73" s="120"/>
    </row>
    <row r="74" spans="1:4" ht="12.75">
      <c r="A74" s="345" t="s">
        <v>543</v>
      </c>
      <c r="B74" s="346">
        <v>470</v>
      </c>
      <c r="C74" s="347">
        <v>65576</v>
      </c>
      <c r="D74" s="347">
        <f>65576+15892</f>
        <v>81468</v>
      </c>
    </row>
    <row r="75" spans="1:4" ht="12.75">
      <c r="A75" s="159" t="s">
        <v>28</v>
      </c>
      <c r="B75" s="173">
        <v>490</v>
      </c>
      <c r="C75" s="174">
        <f>SUM(C68:C74)-C72</f>
        <v>67078</v>
      </c>
      <c r="D75" s="174">
        <f>SUM(D68:D74)-D72</f>
        <v>82970</v>
      </c>
    </row>
    <row r="76" spans="1:4" ht="12.75">
      <c r="A76" s="127" t="s">
        <v>29</v>
      </c>
      <c r="B76" s="169"/>
      <c r="C76" s="170"/>
      <c r="D76" s="170"/>
    </row>
    <row r="77" spans="1:4" ht="12.75">
      <c r="A77" s="118" t="s">
        <v>140</v>
      </c>
      <c r="B77" s="119">
        <v>510</v>
      </c>
      <c r="C77" s="120"/>
      <c r="D77" s="120"/>
    </row>
    <row r="78" spans="1:4" ht="12.75">
      <c r="A78" s="118" t="s">
        <v>171</v>
      </c>
      <c r="B78" s="119">
        <v>515</v>
      </c>
      <c r="C78" s="120">
        <v>2836</v>
      </c>
      <c r="D78" s="120">
        <v>3954</v>
      </c>
    </row>
    <row r="79" spans="1:4" ht="12.75">
      <c r="A79" s="118" t="s">
        <v>30</v>
      </c>
      <c r="B79" s="119">
        <v>520</v>
      </c>
      <c r="C79" s="120"/>
      <c r="D79" s="120"/>
    </row>
    <row r="80" spans="1:4" ht="12.75">
      <c r="A80" s="122" t="s">
        <v>31</v>
      </c>
      <c r="B80" s="119">
        <v>590</v>
      </c>
      <c r="C80" s="126">
        <f>SUM(C77:C79)</f>
        <v>2836</v>
      </c>
      <c r="D80" s="126">
        <f>SUM(D77:D79)</f>
        <v>3954</v>
      </c>
    </row>
    <row r="81" spans="1:4" ht="12.75">
      <c r="A81" s="127" t="s">
        <v>116</v>
      </c>
      <c r="B81" s="119"/>
      <c r="C81" s="120"/>
      <c r="D81" s="120"/>
    </row>
    <row r="82" spans="1:4" ht="12.75">
      <c r="A82" s="118" t="s">
        <v>140</v>
      </c>
      <c r="B82" s="119">
        <v>610</v>
      </c>
      <c r="C82" s="120">
        <v>25879</v>
      </c>
      <c r="D82" s="120">
        <v>57503</v>
      </c>
    </row>
    <row r="83" spans="1:4" ht="12.75">
      <c r="A83" s="118" t="s">
        <v>32</v>
      </c>
      <c r="B83" s="119">
        <v>620</v>
      </c>
      <c r="C83" s="120">
        <f>C84+C85+C86+C87+C88</f>
        <v>155315</v>
      </c>
      <c r="D83" s="120">
        <f>D84+D85+D86+D87+D88</f>
        <v>142902</v>
      </c>
    </row>
    <row r="84" spans="1:4" ht="12.75">
      <c r="A84" s="118" t="s">
        <v>141</v>
      </c>
      <c r="B84" s="119">
        <v>621</v>
      </c>
      <c r="C84" s="120">
        <v>41532</v>
      </c>
      <c r="D84" s="120">
        <v>29388</v>
      </c>
    </row>
    <row r="85" spans="1:4" ht="12.75">
      <c r="A85" s="118" t="s">
        <v>396</v>
      </c>
      <c r="B85" s="119">
        <v>622</v>
      </c>
      <c r="C85" s="120">
        <v>5279</v>
      </c>
      <c r="D85" s="120">
        <v>6926</v>
      </c>
    </row>
    <row r="86" spans="1:4" ht="12.75">
      <c r="A86" s="118" t="s">
        <v>172</v>
      </c>
      <c r="B86" s="119">
        <v>623</v>
      </c>
      <c r="C86" s="120">
        <v>2468</v>
      </c>
      <c r="D86" s="120">
        <v>2792</v>
      </c>
    </row>
    <row r="87" spans="1:4" ht="12.75">
      <c r="A87" s="118" t="s">
        <v>173</v>
      </c>
      <c r="B87" s="119">
        <v>624</v>
      </c>
      <c r="C87" s="120">
        <v>8322</v>
      </c>
      <c r="D87" s="120">
        <v>16567</v>
      </c>
    </row>
    <row r="88" spans="1:4" ht="12.75">
      <c r="A88" s="118" t="s">
        <v>174</v>
      </c>
      <c r="B88" s="119">
        <v>625</v>
      </c>
      <c r="C88" s="120">
        <v>97714</v>
      </c>
      <c r="D88" s="120">
        <f>104427-7484-1049-6564-858-1243</f>
        <v>87229</v>
      </c>
    </row>
    <row r="89" spans="1:4" ht="12.75">
      <c r="A89" s="118" t="s">
        <v>397</v>
      </c>
      <c r="B89" s="119">
        <v>630</v>
      </c>
      <c r="C89" s="120"/>
      <c r="D89" s="120"/>
    </row>
    <row r="90" spans="1:4" ht="12.75">
      <c r="A90" s="118" t="s">
        <v>142</v>
      </c>
      <c r="B90" s="119">
        <v>640</v>
      </c>
      <c r="C90" s="120"/>
      <c r="D90" s="120"/>
    </row>
    <row r="91" spans="1:4" ht="12.75">
      <c r="A91" s="118" t="s">
        <v>143</v>
      </c>
      <c r="B91" s="119">
        <v>650</v>
      </c>
      <c r="C91" s="120"/>
      <c r="D91" s="120"/>
    </row>
    <row r="92" spans="1:4" ht="12.75">
      <c r="A92" s="140" t="s">
        <v>33</v>
      </c>
      <c r="B92" s="171">
        <v>660</v>
      </c>
      <c r="C92" s="172"/>
      <c r="D92" s="172"/>
    </row>
    <row r="93" spans="1:4" ht="12.75">
      <c r="A93" s="159" t="s">
        <v>117</v>
      </c>
      <c r="B93" s="173">
        <v>690</v>
      </c>
      <c r="C93" s="176">
        <f>C82+C83+C89+C90+C91+C92</f>
        <v>181194</v>
      </c>
      <c r="D93" s="176">
        <f>D82+D83+D89+D90+D91+D92</f>
        <v>200405</v>
      </c>
    </row>
    <row r="94" spans="1:4" ht="13.5" thickBot="1">
      <c r="A94" s="177" t="s">
        <v>175</v>
      </c>
      <c r="B94" s="123">
        <v>700</v>
      </c>
      <c r="C94" s="128">
        <f>C80+C93+C75</f>
        <v>251108</v>
      </c>
      <c r="D94" s="128">
        <f>D80+D93+D75</f>
        <v>287329</v>
      </c>
    </row>
    <row r="95" spans="1:4" ht="13.5" thickTop="1">
      <c r="A95" s="14"/>
      <c r="B95" s="12"/>
      <c r="C95" s="30"/>
      <c r="D95" s="12"/>
    </row>
    <row r="96" spans="1:4" ht="12.75">
      <c r="A96" s="178" t="s">
        <v>178</v>
      </c>
      <c r="B96" s="112" t="s">
        <v>12</v>
      </c>
      <c r="C96" s="112" t="s">
        <v>13</v>
      </c>
      <c r="D96" s="112" t="s">
        <v>14</v>
      </c>
    </row>
    <row r="97" spans="1:4" ht="12.75">
      <c r="A97" s="179" t="s">
        <v>179</v>
      </c>
      <c r="B97" s="32" t="s">
        <v>15</v>
      </c>
      <c r="C97" s="32" t="s">
        <v>118</v>
      </c>
      <c r="D97" s="32" t="s">
        <v>16</v>
      </c>
    </row>
    <row r="98" spans="1:4" ht="13.5" thickBot="1">
      <c r="A98" s="32">
        <v>1</v>
      </c>
      <c r="B98" s="28">
        <v>2</v>
      </c>
      <c r="C98" s="28">
        <v>3</v>
      </c>
      <c r="D98" s="28">
        <v>4</v>
      </c>
    </row>
    <row r="99" spans="1:4" ht="13.5" thickTop="1">
      <c r="A99" s="129" t="s">
        <v>144</v>
      </c>
      <c r="B99" s="130">
        <v>910</v>
      </c>
      <c r="C99" s="26">
        <v>1219</v>
      </c>
      <c r="D99" s="131">
        <v>13870</v>
      </c>
    </row>
    <row r="100" spans="1:4" ht="12.75">
      <c r="A100" s="118" t="s">
        <v>176</v>
      </c>
      <c r="B100" s="119">
        <v>911</v>
      </c>
      <c r="C100" s="31">
        <v>914</v>
      </c>
      <c r="D100" s="126">
        <v>13565</v>
      </c>
    </row>
    <row r="101" spans="1:4" ht="12.75">
      <c r="A101" s="118" t="s">
        <v>151</v>
      </c>
      <c r="B101" s="119">
        <v>920</v>
      </c>
      <c r="C101" s="31"/>
      <c r="D101" s="126"/>
    </row>
    <row r="102" spans="1:4" ht="12.75">
      <c r="A102" s="118" t="s">
        <v>145</v>
      </c>
      <c r="B102" s="119">
        <v>930</v>
      </c>
      <c r="C102" s="31"/>
      <c r="D102" s="126"/>
    </row>
    <row r="103" spans="1:4" ht="12.75">
      <c r="A103" s="118" t="s">
        <v>146</v>
      </c>
      <c r="B103" s="119">
        <v>940</v>
      </c>
      <c r="C103" s="31">
        <v>331</v>
      </c>
      <c r="D103" s="126">
        <v>1890</v>
      </c>
    </row>
    <row r="104" spans="1:4" ht="12.75">
      <c r="A104" s="118" t="s">
        <v>147</v>
      </c>
      <c r="B104" s="119">
        <v>950</v>
      </c>
      <c r="C104" s="31"/>
      <c r="D104" s="126"/>
    </row>
    <row r="105" spans="1:4" ht="12.75">
      <c r="A105" s="118" t="s">
        <v>148</v>
      </c>
      <c r="B105" s="119">
        <v>960</v>
      </c>
      <c r="C105" s="31">
        <v>54132</v>
      </c>
      <c r="D105" s="126">
        <v>79081</v>
      </c>
    </row>
    <row r="106" spans="1:4" ht="12.75">
      <c r="A106" s="118" t="s">
        <v>149</v>
      </c>
      <c r="B106" s="119">
        <v>970</v>
      </c>
      <c r="C106" s="31">
        <v>654</v>
      </c>
      <c r="D106" s="126">
        <v>707</v>
      </c>
    </row>
    <row r="107" spans="1:4" ht="12.75">
      <c r="A107" s="118" t="s">
        <v>150</v>
      </c>
      <c r="B107" s="119">
        <v>980</v>
      </c>
      <c r="C107" s="31"/>
      <c r="D107" s="126"/>
    </row>
    <row r="108" spans="1:4" ht="12.75">
      <c r="A108" s="118" t="s">
        <v>177</v>
      </c>
      <c r="B108" s="119">
        <v>990</v>
      </c>
      <c r="C108" s="31"/>
      <c r="D108" s="126"/>
    </row>
    <row r="109" spans="1:4" ht="12.75">
      <c r="A109" s="118"/>
      <c r="B109" s="119"/>
      <c r="C109" s="31"/>
      <c r="D109" s="126"/>
    </row>
    <row r="110" spans="1:4" ht="13.5" thickBot="1">
      <c r="A110" s="132"/>
      <c r="B110" s="123"/>
      <c r="C110" s="27"/>
      <c r="D110" s="128"/>
    </row>
    <row r="111" spans="1:4" ht="13.5" thickTop="1">
      <c r="A111" s="16"/>
      <c r="B111" s="17"/>
      <c r="C111" s="17"/>
      <c r="D111" s="17"/>
    </row>
    <row r="112" spans="1:4" ht="12.75">
      <c r="A112" s="16" t="s">
        <v>34</v>
      </c>
      <c r="B112" s="17"/>
      <c r="C112" s="17"/>
      <c r="D112" s="17"/>
    </row>
    <row r="113" spans="1:4" ht="12.75">
      <c r="A113" s="16"/>
      <c r="B113" s="17"/>
      <c r="C113" s="17"/>
      <c r="D113" s="17"/>
    </row>
    <row r="114" spans="1:4" ht="12.75">
      <c r="A114" s="16"/>
      <c r="B114" s="17"/>
      <c r="C114" s="17"/>
      <c r="D114" s="17"/>
    </row>
    <row r="115" spans="1:4" ht="12.75">
      <c r="A115" s="475" t="s">
        <v>577</v>
      </c>
      <c r="B115" s="17"/>
      <c r="C115" s="17"/>
      <c r="D115" s="17"/>
    </row>
    <row r="116" spans="1:4" ht="12.75">
      <c r="A116" s="16"/>
      <c r="B116" s="17"/>
      <c r="C116" s="17"/>
      <c r="D116" s="17"/>
    </row>
    <row r="117" spans="1:4" ht="12.75">
      <c r="A117" s="16"/>
      <c r="B117" s="17"/>
      <c r="C117" s="17"/>
      <c r="D117" s="17"/>
    </row>
    <row r="118" spans="1:4" ht="12.75">
      <c r="A118" s="16"/>
      <c r="B118" s="17"/>
      <c r="C118" s="17"/>
      <c r="D118" s="17"/>
    </row>
    <row r="119" spans="1:4" ht="12.75">
      <c r="A119" s="16"/>
      <c r="B119" s="17"/>
      <c r="C119" s="17"/>
      <c r="D119" s="17"/>
    </row>
    <row r="120" spans="1:4" ht="12.75">
      <c r="A120" s="16"/>
      <c r="B120" s="17"/>
      <c r="C120" s="17"/>
      <c r="D120" s="17"/>
    </row>
    <row r="121" spans="1:4" ht="12.75">
      <c r="A121" s="16"/>
      <c r="B121" s="17"/>
      <c r="C121" s="17"/>
      <c r="D121" s="17"/>
    </row>
    <row r="122" spans="1:4" ht="12.75">
      <c r="A122" s="16"/>
      <c r="B122" s="17"/>
      <c r="C122" s="17"/>
      <c r="D122" s="17"/>
    </row>
    <row r="123" spans="1:4" ht="12.75">
      <c r="A123" s="16"/>
      <c r="B123" s="17"/>
      <c r="C123" s="17"/>
      <c r="D123" s="17"/>
    </row>
    <row r="124" spans="1:4" ht="12.75">
      <c r="A124" s="16"/>
      <c r="B124" s="17"/>
      <c r="C124" s="17"/>
      <c r="D124" s="17"/>
    </row>
    <row r="125" spans="1:4" ht="12.75">
      <c r="A125" s="16"/>
      <c r="B125" s="17"/>
      <c r="C125" s="17"/>
      <c r="D125" s="17"/>
    </row>
    <row r="126" spans="1:4" ht="12.75">
      <c r="A126" s="16"/>
      <c r="B126" s="17"/>
      <c r="C126" s="17"/>
      <c r="D126" s="17"/>
    </row>
    <row r="127" spans="1:4" ht="12.75">
      <c r="A127" s="16"/>
      <c r="B127" s="17"/>
      <c r="C127" s="17"/>
      <c r="D127" s="17"/>
    </row>
    <row r="128" spans="1:4" ht="12.75">
      <c r="A128" s="16"/>
      <c r="B128" s="17"/>
      <c r="C128" s="17"/>
      <c r="D128" s="17"/>
    </row>
    <row r="129" spans="1:4" ht="12.75">
      <c r="A129" s="16"/>
      <c r="B129" s="17"/>
      <c r="C129" s="17"/>
      <c r="D129" s="17"/>
    </row>
    <row r="130" spans="1:4" ht="15">
      <c r="A130" s="7" t="s">
        <v>35</v>
      </c>
      <c r="C130" s="4"/>
      <c r="D130" s="4"/>
    </row>
    <row r="131" spans="1:4" ht="15">
      <c r="A131" s="7" t="s">
        <v>1</v>
      </c>
      <c r="C131" s="4"/>
      <c r="D131" s="80" t="s">
        <v>36</v>
      </c>
    </row>
    <row r="132" spans="1:4" ht="15">
      <c r="A132" s="7" t="s">
        <v>574</v>
      </c>
      <c r="B132" s="368" t="s">
        <v>37</v>
      </c>
      <c r="C132" s="369"/>
      <c r="D132" s="168" t="s">
        <v>180</v>
      </c>
    </row>
    <row r="133" spans="2:4" ht="15">
      <c r="B133" s="368" t="s">
        <v>119</v>
      </c>
      <c r="C133" s="369"/>
      <c r="D133" s="476" t="s">
        <v>576</v>
      </c>
    </row>
    <row r="134" spans="1:4" ht="15">
      <c r="A134" s="6" t="s">
        <v>537</v>
      </c>
      <c r="B134" s="6"/>
      <c r="C134" s="157" t="s">
        <v>4</v>
      </c>
      <c r="D134" s="40">
        <v>892270</v>
      </c>
    </row>
    <row r="135" spans="1:4" ht="15">
      <c r="A135" s="6" t="s">
        <v>120</v>
      </c>
      <c r="B135" s="6"/>
      <c r="C135" s="157" t="s">
        <v>113</v>
      </c>
      <c r="D135" s="165">
        <v>1200000095</v>
      </c>
    </row>
    <row r="136" spans="1:4" ht="15">
      <c r="A136" s="6" t="s">
        <v>498</v>
      </c>
      <c r="B136" s="6"/>
      <c r="C136" s="157" t="s">
        <v>126</v>
      </c>
      <c r="D136" s="40" t="s">
        <v>131</v>
      </c>
    </row>
    <row r="137" spans="1:4" ht="15">
      <c r="A137" s="6" t="s">
        <v>5</v>
      </c>
      <c r="B137" s="6"/>
      <c r="C137" s="157" t="s">
        <v>127</v>
      </c>
      <c r="D137" s="166">
        <v>47</v>
      </c>
    </row>
    <row r="138" spans="1:4" ht="15">
      <c r="A138" s="6" t="s">
        <v>6</v>
      </c>
      <c r="B138" s="6"/>
      <c r="C138" s="157" t="s">
        <v>128</v>
      </c>
      <c r="D138" s="8">
        <v>16</v>
      </c>
    </row>
    <row r="139" spans="1:4" ht="15">
      <c r="A139" s="6" t="s">
        <v>121</v>
      </c>
      <c r="B139" s="6"/>
      <c r="C139" s="6"/>
      <c r="D139" s="10" t="s">
        <v>38</v>
      </c>
    </row>
    <row r="140" spans="1:4" ht="15">
      <c r="A140" s="13"/>
      <c r="B140" s="12"/>
      <c r="C140" s="6"/>
      <c r="D140" s="6"/>
    </row>
    <row r="141" spans="1:4" ht="15">
      <c r="A141" s="13"/>
      <c r="B141" s="12"/>
      <c r="C141" s="357" t="s">
        <v>561</v>
      </c>
      <c r="D141" s="6"/>
    </row>
    <row r="142" spans="1:4" ht="12.75">
      <c r="A142" s="370" t="s">
        <v>181</v>
      </c>
      <c r="B142" s="371"/>
      <c r="C142" s="51" t="s">
        <v>39</v>
      </c>
      <c r="D142" s="51" t="s">
        <v>40</v>
      </c>
    </row>
    <row r="143" spans="1:4" ht="12.75">
      <c r="A143" s="93" t="s">
        <v>183</v>
      </c>
      <c r="B143" s="93" t="s">
        <v>182</v>
      </c>
      <c r="C143" s="93" t="s">
        <v>41</v>
      </c>
      <c r="D143" s="93" t="s">
        <v>42</v>
      </c>
    </row>
    <row r="144" spans="1:4" s="239" customFormat="1" ht="13.5" thickBot="1">
      <c r="A144" s="108">
        <v>1</v>
      </c>
      <c r="B144" s="15">
        <v>2</v>
      </c>
      <c r="C144" s="15">
        <v>3</v>
      </c>
      <c r="D144" s="15">
        <v>4</v>
      </c>
    </row>
    <row r="145" spans="1:4" s="239" customFormat="1" ht="13.5" customHeight="1" thickTop="1">
      <c r="A145" s="282" t="s">
        <v>187</v>
      </c>
      <c r="B145" s="283"/>
      <c r="C145" s="26"/>
      <c r="D145" s="131"/>
    </row>
    <row r="146" spans="1:4" ht="39">
      <c r="A146" s="324" t="s">
        <v>398</v>
      </c>
      <c r="B146" s="281" t="s">
        <v>433</v>
      </c>
      <c r="C146" s="325">
        <f>735477+7224</f>
        <v>742701</v>
      </c>
      <c r="D146" s="355">
        <f>422328+7006</f>
        <v>429334</v>
      </c>
    </row>
    <row r="147" spans="1:4" ht="26.25">
      <c r="A147" s="278" t="s">
        <v>399</v>
      </c>
      <c r="B147" s="279" t="s">
        <v>434</v>
      </c>
      <c r="C147" s="280">
        <f>692930+6013</f>
        <v>698943</v>
      </c>
      <c r="D147" s="356">
        <f>383823+5755</f>
        <v>389578</v>
      </c>
    </row>
    <row r="148" spans="1:4" ht="12.75">
      <c r="A148" s="118" t="s">
        <v>43</v>
      </c>
      <c r="B148" s="121" t="s">
        <v>435</v>
      </c>
      <c r="C148" s="31">
        <f>C146-C147</f>
        <v>43758</v>
      </c>
      <c r="D148" s="31">
        <f>D146-D147</f>
        <v>39756</v>
      </c>
    </row>
    <row r="149" spans="1:4" ht="12.75">
      <c r="A149" s="118" t="s">
        <v>44</v>
      </c>
      <c r="B149" s="121" t="s">
        <v>436</v>
      </c>
      <c r="C149" s="31">
        <f>1826+1466</f>
        <v>3292</v>
      </c>
      <c r="D149" s="31">
        <f>766+1361</f>
        <v>2127</v>
      </c>
    </row>
    <row r="150" spans="1:4" ht="12.75">
      <c r="A150" s="118" t="s">
        <v>45</v>
      </c>
      <c r="B150" s="121" t="s">
        <v>437</v>
      </c>
      <c r="C150" s="31"/>
      <c r="D150" s="31"/>
    </row>
    <row r="151" spans="1:4" ht="12.75">
      <c r="A151" s="118" t="s">
        <v>184</v>
      </c>
      <c r="B151" s="121" t="s">
        <v>438</v>
      </c>
      <c r="C151" s="31">
        <f>C148-C149</f>
        <v>40466</v>
      </c>
      <c r="D151" s="31">
        <f>D148-D149</f>
        <v>37629</v>
      </c>
    </row>
    <row r="152" spans="1:4" ht="12.75">
      <c r="A152" s="180" t="s">
        <v>186</v>
      </c>
      <c r="B152" s="133"/>
      <c r="C152" s="36"/>
      <c r="D152" s="134"/>
    </row>
    <row r="153" spans="1:4" ht="12.75">
      <c r="A153" s="137" t="s">
        <v>46</v>
      </c>
      <c r="B153" s="138" t="s">
        <v>439</v>
      </c>
      <c r="C153" s="35">
        <v>4827</v>
      </c>
      <c r="D153" s="139">
        <v>787</v>
      </c>
    </row>
    <row r="154" spans="1:4" ht="12.75">
      <c r="A154" s="118" t="s">
        <v>47</v>
      </c>
      <c r="B154" s="121" t="s">
        <v>440</v>
      </c>
      <c r="C154" s="31">
        <v>7045</v>
      </c>
      <c r="D154" s="126">
        <v>1789</v>
      </c>
    </row>
    <row r="155" spans="1:4" ht="12.75">
      <c r="A155" s="118" t="s">
        <v>122</v>
      </c>
      <c r="B155" s="121" t="s">
        <v>441</v>
      </c>
      <c r="C155" s="31">
        <v>516</v>
      </c>
      <c r="D155" s="126">
        <v>843</v>
      </c>
    </row>
    <row r="156" spans="1:4" ht="12.75">
      <c r="A156" s="118" t="s">
        <v>48</v>
      </c>
      <c r="B156" s="121" t="s">
        <v>442</v>
      </c>
      <c r="C156" s="31">
        <v>31127</v>
      </c>
      <c r="D156" s="186">
        <v>93994</v>
      </c>
    </row>
    <row r="157" spans="1:4" ht="12.75">
      <c r="A157" s="118" t="s">
        <v>49</v>
      </c>
      <c r="B157" s="121" t="s">
        <v>443</v>
      </c>
      <c r="C157" s="31">
        <v>44813</v>
      </c>
      <c r="D157" s="126">
        <f>89034</f>
        <v>89034</v>
      </c>
    </row>
    <row r="158" spans="1:4" ht="12.75">
      <c r="A158" s="180" t="s">
        <v>185</v>
      </c>
      <c r="B158" s="133" t="s">
        <v>444</v>
      </c>
      <c r="C158" s="36">
        <f>C151+C153+C156-C157+C155-C154</f>
        <v>25078</v>
      </c>
      <c r="D158" s="36">
        <f>D151+D153+D156-D157+D155-D154</f>
        <v>42430</v>
      </c>
    </row>
    <row r="159" spans="1:4" ht="12.75">
      <c r="A159" s="129" t="s">
        <v>153</v>
      </c>
      <c r="B159" s="135" t="s">
        <v>445</v>
      </c>
      <c r="C159" s="28">
        <v>20</v>
      </c>
      <c r="D159" s="136"/>
    </row>
    <row r="160" spans="1:4" ht="12.75">
      <c r="A160" s="129" t="s">
        <v>171</v>
      </c>
      <c r="B160" s="135" t="s">
        <v>446</v>
      </c>
      <c r="C160" s="28">
        <v>1118</v>
      </c>
      <c r="D160" s="136">
        <v>1241</v>
      </c>
    </row>
    <row r="161" spans="1:4" ht="12.75">
      <c r="A161" s="137" t="s">
        <v>188</v>
      </c>
      <c r="B161" s="138" t="s">
        <v>447</v>
      </c>
      <c r="C161" s="35">
        <v>7963</v>
      </c>
      <c r="D161" s="139">
        <v>10173</v>
      </c>
    </row>
    <row r="162" spans="1:4" ht="12.75">
      <c r="A162" s="137" t="s">
        <v>562</v>
      </c>
      <c r="B162" s="138"/>
      <c r="C162" s="35">
        <v>125</v>
      </c>
      <c r="D162" s="139">
        <v>117</v>
      </c>
    </row>
    <row r="163" spans="1:4" ht="12.75">
      <c r="A163" s="137"/>
      <c r="B163" s="138"/>
      <c r="C163" s="35"/>
      <c r="D163" s="366"/>
    </row>
    <row r="164" spans="1:4" ht="12.75">
      <c r="A164" s="159" t="s">
        <v>189</v>
      </c>
      <c r="B164" s="138" t="s">
        <v>448</v>
      </c>
      <c r="C164" s="35">
        <f>C158+C159-C160-C161-C162+C163</f>
        <v>15892</v>
      </c>
      <c r="D164" s="35">
        <f>D158+D159-D160-D161-D162</f>
        <v>30899</v>
      </c>
    </row>
    <row r="165" spans="1:4" ht="12.75">
      <c r="A165" s="180" t="s">
        <v>50</v>
      </c>
      <c r="B165" s="133"/>
      <c r="C165" s="36"/>
      <c r="D165" s="134"/>
    </row>
    <row r="166" spans="1:4" ht="12.75">
      <c r="A166" s="137" t="s">
        <v>190</v>
      </c>
      <c r="B166" s="138" t="s">
        <v>449</v>
      </c>
      <c r="C166" s="35">
        <v>2981</v>
      </c>
      <c r="D166" s="139">
        <v>1196</v>
      </c>
    </row>
    <row r="167" spans="1:4" ht="12.75">
      <c r="A167" s="137" t="s">
        <v>191</v>
      </c>
      <c r="B167" s="138" t="s">
        <v>502</v>
      </c>
      <c r="C167" s="35"/>
      <c r="D167" s="139"/>
    </row>
    <row r="168" spans="1:4" ht="13.5" thickBot="1">
      <c r="A168" s="181" t="s">
        <v>192</v>
      </c>
      <c r="B168" s="141" t="s">
        <v>503</v>
      </c>
      <c r="C168" s="143"/>
      <c r="D168" s="142"/>
    </row>
    <row r="169" spans="1:4" ht="13.5" thickTop="1">
      <c r="A169" s="350"/>
      <c r="B169" s="19"/>
      <c r="C169" s="348"/>
      <c r="D169" s="348"/>
    </row>
    <row r="170" spans="1:4" ht="12.75">
      <c r="A170" s="350"/>
      <c r="B170" s="19"/>
      <c r="C170" s="348"/>
      <c r="D170" s="348"/>
    </row>
    <row r="171" spans="1:4" ht="12.75">
      <c r="A171" s="1"/>
      <c r="B171" s="19"/>
      <c r="C171" s="348"/>
      <c r="D171" s="348"/>
    </row>
    <row r="172" spans="1:4" ht="12.75">
      <c r="A172" s="1"/>
      <c r="B172" s="19"/>
      <c r="C172" s="348"/>
      <c r="D172" s="348"/>
    </row>
    <row r="173" spans="1:4" ht="12.75">
      <c r="A173" s="1"/>
      <c r="B173" s="19"/>
      <c r="C173" s="348"/>
      <c r="D173" s="348"/>
    </row>
    <row r="174" spans="1:4" ht="12.75">
      <c r="A174" s="1"/>
      <c r="B174" s="19"/>
      <c r="C174" s="348"/>
      <c r="D174" s="348"/>
    </row>
    <row r="175" spans="1:4" ht="12.75">
      <c r="A175" s="1"/>
      <c r="B175" s="19"/>
      <c r="C175" s="348"/>
      <c r="D175" s="348"/>
    </row>
    <row r="176" spans="1:4" ht="12.75">
      <c r="A176" s="1"/>
      <c r="B176" s="19"/>
      <c r="C176" s="348"/>
      <c r="D176" s="349"/>
    </row>
    <row r="177" spans="1:4" ht="12.75">
      <c r="A177" s="1"/>
      <c r="B177" s="19"/>
      <c r="C177" s="348"/>
      <c r="D177" s="349"/>
    </row>
    <row r="178" spans="1:4" ht="12.75">
      <c r="A178" s="1"/>
      <c r="B178" s="19"/>
      <c r="C178" s="348"/>
      <c r="D178" s="349"/>
    </row>
    <row r="179" spans="1:4" ht="12.75">
      <c r="A179" s="1"/>
      <c r="B179" s="19"/>
      <c r="C179" s="348"/>
      <c r="D179" s="349"/>
    </row>
    <row r="180" spans="1:4" ht="12.75">
      <c r="A180" s="1"/>
      <c r="B180" s="19"/>
      <c r="C180" s="348"/>
      <c r="D180" s="349"/>
    </row>
    <row r="181" spans="1:4" ht="12.75">
      <c r="A181" s="1"/>
      <c r="B181" s="19"/>
      <c r="C181" s="348"/>
      <c r="D181" s="348"/>
    </row>
    <row r="182" spans="1:4" ht="12.75">
      <c r="A182" s="350"/>
      <c r="B182" s="350"/>
      <c r="C182" s="348"/>
      <c r="D182" s="348"/>
    </row>
    <row r="183" spans="1:4" ht="12.75">
      <c r="A183" s="350"/>
      <c r="B183" s="350"/>
      <c r="C183" s="37"/>
      <c r="D183" s="37"/>
    </row>
    <row r="184" spans="1:4" ht="12.75">
      <c r="A184" s="350"/>
      <c r="B184" s="350"/>
      <c r="C184" s="37"/>
      <c r="D184" s="37"/>
    </row>
    <row r="185" spans="1:4" ht="12.75">
      <c r="A185" s="350"/>
      <c r="B185" s="350"/>
      <c r="C185" s="37"/>
      <c r="D185" s="354"/>
    </row>
    <row r="186" spans="1:4" ht="12.75">
      <c r="A186" s="350"/>
      <c r="B186" s="350"/>
      <c r="C186" s="37"/>
      <c r="D186" s="354"/>
    </row>
    <row r="187" spans="1:4" ht="12.75">
      <c r="A187" s="350"/>
      <c r="B187" s="350"/>
      <c r="C187" s="37"/>
      <c r="D187" s="354"/>
    </row>
    <row r="188" spans="1:4" ht="12.75">
      <c r="A188" s="1"/>
      <c r="B188" s="350"/>
      <c r="C188" s="17"/>
      <c r="D188" s="17"/>
    </row>
    <row r="189" spans="1:4" ht="12.75">
      <c r="A189" s="16"/>
      <c r="B189" s="22"/>
      <c r="C189" s="17"/>
      <c r="D189" s="17"/>
    </row>
    <row r="190" spans="1:4" ht="12.75">
      <c r="A190" s="16"/>
      <c r="B190" s="22"/>
      <c r="C190" s="17"/>
      <c r="D190" s="17"/>
    </row>
    <row r="191" spans="1:4" ht="15">
      <c r="A191" s="372" t="s">
        <v>193</v>
      </c>
      <c r="B191" s="372"/>
      <c r="C191" s="372"/>
      <c r="D191" s="372"/>
    </row>
    <row r="192" spans="1:2" ht="12.75">
      <c r="A192" s="1"/>
      <c r="B192" s="19"/>
    </row>
    <row r="193" spans="1:4" ht="12.75">
      <c r="A193" s="373" t="s">
        <v>181</v>
      </c>
      <c r="B193" s="374"/>
      <c r="C193" s="51" t="s">
        <v>39</v>
      </c>
      <c r="D193" s="51" t="s">
        <v>40</v>
      </c>
    </row>
    <row r="194" spans="1:4" ht="12.75">
      <c r="A194" s="375"/>
      <c r="B194" s="376"/>
      <c r="C194" s="93" t="s">
        <v>41</v>
      </c>
      <c r="D194" s="93" t="s">
        <v>42</v>
      </c>
    </row>
    <row r="195" spans="1:4" s="284" customFormat="1" ht="12.75">
      <c r="A195" s="80" t="s">
        <v>183</v>
      </c>
      <c r="B195" s="80" t="s">
        <v>182</v>
      </c>
      <c r="C195" s="32" t="s">
        <v>51</v>
      </c>
      <c r="D195" s="32" t="s">
        <v>51</v>
      </c>
    </row>
    <row r="196" spans="1:4" ht="13.5" thickBot="1">
      <c r="A196" s="15">
        <v>1</v>
      </c>
      <c r="B196" s="15">
        <v>2</v>
      </c>
      <c r="C196" s="144" t="s">
        <v>52</v>
      </c>
      <c r="D196" s="144" t="s">
        <v>53</v>
      </c>
    </row>
    <row r="197" spans="1:4" ht="13.5" thickTop="1">
      <c r="A197" s="145" t="s">
        <v>400</v>
      </c>
      <c r="B197" s="146" t="s">
        <v>1</v>
      </c>
      <c r="C197" s="61"/>
      <c r="D197" s="62"/>
    </row>
    <row r="198" spans="1:4" ht="12.75">
      <c r="A198" s="147" t="s">
        <v>401</v>
      </c>
      <c r="B198" s="148"/>
      <c r="C198" s="156"/>
      <c r="D198" s="94"/>
    </row>
    <row r="199" spans="1:4" ht="12.75">
      <c r="A199" s="147" t="s">
        <v>54</v>
      </c>
      <c r="B199" s="148" t="s">
        <v>461</v>
      </c>
      <c r="C199" s="358"/>
      <c r="D199" s="64"/>
    </row>
    <row r="200" spans="1:4" ht="12.75">
      <c r="A200" s="149" t="s">
        <v>402</v>
      </c>
      <c r="B200" s="150" t="s">
        <v>462</v>
      </c>
      <c r="C200" s="21"/>
      <c r="D200" s="67"/>
    </row>
    <row r="201" spans="1:4" ht="12.75">
      <c r="A201" s="147" t="s">
        <v>123</v>
      </c>
      <c r="B201" s="148"/>
      <c r="C201" s="24"/>
      <c r="D201" s="64"/>
    </row>
    <row r="202" spans="1:4" ht="12.75">
      <c r="A202" s="147" t="s">
        <v>124</v>
      </c>
      <c r="B202" s="148" t="s">
        <v>463</v>
      </c>
      <c r="C202" s="24"/>
      <c r="D202" s="64"/>
    </row>
    <row r="203" spans="1:4" ht="12.75">
      <c r="A203" s="149" t="s">
        <v>403</v>
      </c>
      <c r="B203" s="150" t="s">
        <v>464</v>
      </c>
      <c r="C203" s="21"/>
      <c r="D203" s="67"/>
    </row>
    <row r="204" spans="1:4" ht="12.75">
      <c r="A204" s="147" t="s">
        <v>194</v>
      </c>
      <c r="B204" s="148" t="s">
        <v>465</v>
      </c>
      <c r="C204" s="156"/>
      <c r="D204" s="94"/>
    </row>
    <row r="205" spans="1:4" ht="12.75">
      <c r="A205" s="151" t="s">
        <v>56</v>
      </c>
      <c r="B205" s="152"/>
      <c r="C205" s="25"/>
      <c r="D205" s="82"/>
    </row>
    <row r="206" spans="1:4" ht="12.75">
      <c r="A206" s="147" t="s">
        <v>57</v>
      </c>
      <c r="B206" s="148"/>
      <c r="C206" s="24"/>
      <c r="D206" s="64"/>
    </row>
    <row r="207" spans="1:4" ht="12.75">
      <c r="A207" s="147" t="s">
        <v>58</v>
      </c>
      <c r="B207" s="153">
        <v>260</v>
      </c>
      <c r="C207" s="24" t="s">
        <v>573</v>
      </c>
      <c r="D207" s="64" t="s">
        <v>565</v>
      </c>
    </row>
    <row r="208" spans="1:4" ht="13.5" thickBot="1">
      <c r="A208" s="154" t="s">
        <v>1</v>
      </c>
      <c r="B208" s="155"/>
      <c r="C208" s="91"/>
      <c r="D208" s="182"/>
    </row>
    <row r="209" ht="13.5" thickTop="1"/>
    <row r="211" spans="1:4" ht="12.75">
      <c r="A211" s="16" t="s">
        <v>34</v>
      </c>
      <c r="B211" s="17"/>
      <c r="C211" s="17"/>
      <c r="D211" s="17"/>
    </row>
    <row r="212" spans="1:4" ht="12.75">
      <c r="A212" s="16"/>
      <c r="B212" s="17"/>
      <c r="C212" s="17"/>
      <c r="D212" s="17"/>
    </row>
    <row r="213" spans="1:4" ht="12.75">
      <c r="A213" s="16"/>
      <c r="B213" s="17"/>
      <c r="C213" s="17"/>
      <c r="D213" s="17"/>
    </row>
    <row r="214" spans="1:4" ht="12.75">
      <c r="A214" s="16"/>
      <c r="B214" s="17"/>
      <c r="C214" s="17"/>
      <c r="D214" s="17"/>
    </row>
    <row r="215" spans="1:4" ht="12.75">
      <c r="A215" s="475" t="s">
        <v>578</v>
      </c>
      <c r="B215" s="17"/>
      <c r="C215" s="17" t="s">
        <v>1</v>
      </c>
      <c r="D215" s="17"/>
    </row>
  </sheetData>
  <sheetProtection/>
  <mergeCells count="5">
    <mergeCell ref="A193:B194"/>
    <mergeCell ref="A191:D191"/>
    <mergeCell ref="B132:C132"/>
    <mergeCell ref="B133:C133"/>
    <mergeCell ref="A142:B142"/>
  </mergeCells>
  <printOptions/>
  <pageMargins left="0.7874015748031497" right="0" top="0.3937007874015748" bottom="0" header="0.31496062992125984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1"/>
  <sheetViews>
    <sheetView zoomScalePageLayoutView="0" workbookViewId="0" topLeftCell="A147">
      <selection activeCell="A179" sqref="A179"/>
    </sheetView>
  </sheetViews>
  <sheetFormatPr defaultColWidth="9.00390625" defaultRowHeight="12.75"/>
  <cols>
    <col min="1" max="1" width="37.375" style="0" customWidth="1"/>
    <col min="2" max="2" width="5.625" style="0" customWidth="1"/>
    <col min="3" max="3" width="11.50390625" style="37" customWidth="1"/>
    <col min="4" max="4" width="11.50390625" style="0" customWidth="1"/>
    <col min="5" max="5" width="11.375" style="0" customWidth="1"/>
    <col min="6" max="6" width="10.375" style="0" customWidth="1"/>
    <col min="7" max="7" width="10.625" style="0" customWidth="1"/>
  </cols>
  <sheetData>
    <row r="1" spans="1:4" ht="15">
      <c r="A1" s="7" t="s">
        <v>404</v>
      </c>
      <c r="B1" s="7"/>
      <c r="C1" s="326"/>
      <c r="D1" s="7"/>
    </row>
    <row r="2" spans="1:4" ht="15">
      <c r="A2" s="7"/>
      <c r="B2" s="7" t="s">
        <v>566</v>
      </c>
      <c r="C2" s="326"/>
      <c r="D2" s="7"/>
    </row>
    <row r="4" spans="1:7" ht="15">
      <c r="A4" s="7" t="s">
        <v>1</v>
      </c>
      <c r="E4" s="4"/>
      <c r="F4" s="45" t="s">
        <v>59</v>
      </c>
      <c r="G4" s="46"/>
    </row>
    <row r="5" spans="1:7" ht="15">
      <c r="A5" s="6" t="s">
        <v>1</v>
      </c>
      <c r="C5" s="158"/>
      <c r="D5" s="6" t="s">
        <v>405</v>
      </c>
      <c r="E5" s="6"/>
      <c r="F5" s="210" t="s">
        <v>60</v>
      </c>
      <c r="G5" s="96"/>
    </row>
    <row r="6" spans="1:7" ht="15">
      <c r="A6" s="6" t="s">
        <v>406</v>
      </c>
      <c r="B6" s="6"/>
      <c r="C6" s="158" t="s">
        <v>407</v>
      </c>
      <c r="E6" s="6"/>
      <c r="F6" s="477" t="s">
        <v>579</v>
      </c>
      <c r="G6" s="42"/>
    </row>
    <row r="7" spans="1:7" ht="15">
      <c r="A7" s="6" t="s">
        <v>538</v>
      </c>
      <c r="B7" s="6"/>
      <c r="C7" s="158"/>
      <c r="D7" s="6"/>
      <c r="E7" s="6" t="s">
        <v>244</v>
      </c>
      <c r="F7" s="391">
        <v>892270</v>
      </c>
      <c r="G7" s="392"/>
    </row>
    <row r="8" spans="1:7" ht="15">
      <c r="A8" s="6" t="s">
        <v>62</v>
      </c>
      <c r="B8" s="6"/>
      <c r="C8" s="158"/>
      <c r="D8" s="6"/>
      <c r="E8" s="6" t="s">
        <v>243</v>
      </c>
      <c r="F8" s="391">
        <v>1200000095</v>
      </c>
      <c r="G8" s="392"/>
    </row>
    <row r="9" spans="1:7" ht="15">
      <c r="A9" s="6" t="s">
        <v>130</v>
      </c>
      <c r="B9" s="6"/>
      <c r="C9" s="158"/>
      <c r="D9" s="6"/>
      <c r="E9" s="6" t="s">
        <v>125</v>
      </c>
      <c r="F9" s="393" t="s">
        <v>131</v>
      </c>
      <c r="G9" s="393"/>
    </row>
    <row r="10" spans="1:7" ht="15">
      <c r="A10" s="6" t="s">
        <v>64</v>
      </c>
      <c r="B10" s="6"/>
      <c r="C10" s="158"/>
      <c r="D10" s="6"/>
      <c r="E10" s="6"/>
      <c r="F10" s="11"/>
      <c r="G10" s="23"/>
    </row>
    <row r="11" spans="1:7" ht="15">
      <c r="A11" s="41" t="s">
        <v>1</v>
      </c>
      <c r="B11" s="41"/>
      <c r="C11" s="158" t="s">
        <v>65</v>
      </c>
      <c r="D11" s="6"/>
      <c r="E11" s="6"/>
      <c r="F11" s="8" t="s">
        <v>546</v>
      </c>
      <c r="G11" s="49"/>
    </row>
    <row r="12" spans="1:7" ht="15">
      <c r="A12" s="6" t="s">
        <v>121</v>
      </c>
      <c r="B12" s="6"/>
      <c r="C12" s="158"/>
      <c r="D12" s="6"/>
      <c r="E12" s="6"/>
      <c r="F12" s="43" t="s">
        <v>7</v>
      </c>
      <c r="G12" s="42"/>
    </row>
    <row r="14" ht="12.75">
      <c r="A14" s="20" t="s">
        <v>408</v>
      </c>
    </row>
    <row r="16" spans="1:7" ht="12.75">
      <c r="A16" s="394" t="s">
        <v>181</v>
      </c>
      <c r="B16" s="394"/>
      <c r="C16" s="51" t="s">
        <v>195</v>
      </c>
      <c r="D16" s="51" t="s">
        <v>197</v>
      </c>
      <c r="E16" s="51" t="s">
        <v>198</v>
      </c>
      <c r="F16" s="51" t="s">
        <v>199</v>
      </c>
      <c r="G16" s="51"/>
    </row>
    <row r="17" spans="1:7" ht="12.75">
      <c r="A17" s="394"/>
      <c r="B17" s="394"/>
      <c r="C17" s="52" t="s">
        <v>196</v>
      </c>
      <c r="D17" s="52" t="s">
        <v>196</v>
      </c>
      <c r="E17" s="52" t="s">
        <v>196</v>
      </c>
      <c r="F17" s="52" t="s">
        <v>200</v>
      </c>
      <c r="G17" s="52" t="s">
        <v>203</v>
      </c>
    </row>
    <row r="18" spans="1:7" ht="12.75">
      <c r="A18" s="52" t="s">
        <v>183</v>
      </c>
      <c r="B18" s="52" t="s">
        <v>182</v>
      </c>
      <c r="C18" s="52"/>
      <c r="D18" s="52"/>
      <c r="E18" s="52"/>
      <c r="F18" s="52" t="s">
        <v>201</v>
      </c>
      <c r="G18" s="52"/>
    </row>
    <row r="19" spans="1:7" ht="12.75">
      <c r="A19" s="52"/>
      <c r="B19" s="52"/>
      <c r="C19" s="52"/>
      <c r="D19" s="52"/>
      <c r="E19" s="52"/>
      <c r="F19" s="52" t="s">
        <v>202</v>
      </c>
      <c r="G19" s="52"/>
    </row>
    <row r="20" spans="1:7" ht="13.5" thickBot="1">
      <c r="A20" s="39">
        <v>1</v>
      </c>
      <c r="B20" s="51">
        <v>2</v>
      </c>
      <c r="C20" s="51">
        <v>3</v>
      </c>
      <c r="D20" s="51">
        <v>4</v>
      </c>
      <c r="E20" s="51">
        <v>5</v>
      </c>
      <c r="F20" s="51">
        <v>6</v>
      </c>
      <c r="G20" s="51">
        <v>7</v>
      </c>
    </row>
    <row r="21" spans="1:7" ht="13.5" thickTop="1">
      <c r="A21" s="184" t="s">
        <v>204</v>
      </c>
      <c r="B21" s="60" t="s">
        <v>1</v>
      </c>
      <c r="C21" s="2"/>
      <c r="D21" s="61"/>
      <c r="E21" s="61"/>
      <c r="F21" s="61"/>
      <c r="G21" s="62"/>
    </row>
    <row r="22" spans="1:7" ht="12.75">
      <c r="A22" s="84" t="s">
        <v>205</v>
      </c>
      <c r="B22" s="185" t="s">
        <v>433</v>
      </c>
      <c r="C22" s="111">
        <v>151</v>
      </c>
      <c r="D22" s="90">
        <v>31486</v>
      </c>
      <c r="E22" s="90">
        <v>22</v>
      </c>
      <c r="F22" s="90">
        <v>3191</v>
      </c>
      <c r="G22" s="84">
        <f>C22+D22+E22+F22</f>
        <v>34850</v>
      </c>
    </row>
    <row r="23" spans="1:7" ht="12.75">
      <c r="A23" s="186" t="s">
        <v>567</v>
      </c>
      <c r="B23" s="63"/>
      <c r="C23" s="52"/>
      <c r="D23" s="24"/>
      <c r="E23" s="24"/>
      <c r="F23" s="24"/>
      <c r="G23" s="64"/>
    </row>
    <row r="24" spans="1:7" ht="12.75">
      <c r="A24" s="186" t="s">
        <v>206</v>
      </c>
      <c r="B24" s="63"/>
      <c r="C24" s="52"/>
      <c r="D24" s="24"/>
      <c r="E24" s="24"/>
      <c r="F24" s="24"/>
      <c r="G24" s="64"/>
    </row>
    <row r="25" spans="1:7" ht="16.5" customHeight="1">
      <c r="A25" s="161" t="s">
        <v>207</v>
      </c>
      <c r="B25" s="185" t="s">
        <v>471</v>
      </c>
      <c r="C25" s="111" t="s">
        <v>55</v>
      </c>
      <c r="D25" s="111" t="s">
        <v>55</v>
      </c>
      <c r="E25" s="111" t="s">
        <v>55</v>
      </c>
      <c r="F25" s="90"/>
      <c r="G25" s="84"/>
    </row>
    <row r="26" spans="1:7" ht="12.75">
      <c r="A26" s="64" t="s">
        <v>208</v>
      </c>
      <c r="B26" s="63"/>
      <c r="C26" s="52"/>
      <c r="D26" s="24"/>
      <c r="E26" s="24"/>
      <c r="F26" s="24"/>
      <c r="G26" s="64"/>
    </row>
    <row r="27" spans="1:7" ht="12.75">
      <c r="A27" s="64" t="s">
        <v>209</v>
      </c>
      <c r="B27" s="63" t="s">
        <v>472</v>
      </c>
      <c r="C27" s="52" t="s">
        <v>55</v>
      </c>
      <c r="D27" s="52"/>
      <c r="E27" s="52" t="s">
        <v>55</v>
      </c>
      <c r="F27" s="24"/>
      <c r="G27" s="64"/>
    </row>
    <row r="28" spans="1:7" ht="12.75">
      <c r="A28" s="67"/>
      <c r="B28" s="69"/>
      <c r="C28" s="109" t="s">
        <v>55</v>
      </c>
      <c r="D28" s="109"/>
      <c r="E28" s="109"/>
      <c r="F28" s="21"/>
      <c r="G28" s="67"/>
    </row>
    <row r="29" spans="1:7" ht="12.75">
      <c r="A29" s="67" t="s">
        <v>210</v>
      </c>
      <c r="B29" s="69" t="s">
        <v>473</v>
      </c>
      <c r="C29" s="111">
        <v>151</v>
      </c>
      <c r="D29" s="90">
        <v>31486</v>
      </c>
      <c r="E29" s="90">
        <v>22</v>
      </c>
      <c r="F29" s="90">
        <v>3191</v>
      </c>
      <c r="G29" s="84">
        <f>SUM(C29:F29)</f>
        <v>34850</v>
      </c>
    </row>
    <row r="30" spans="1:7" ht="12.75">
      <c r="A30" s="64" t="s">
        <v>211</v>
      </c>
      <c r="B30" s="63"/>
      <c r="C30" s="52"/>
      <c r="D30" s="24"/>
      <c r="E30" s="24"/>
      <c r="F30" s="24"/>
      <c r="G30" s="64"/>
    </row>
    <row r="31" spans="1:7" ht="12.75">
      <c r="A31" s="64" t="s">
        <v>212</v>
      </c>
      <c r="B31" s="63" t="s">
        <v>474</v>
      </c>
      <c r="C31" s="52" t="s">
        <v>55</v>
      </c>
      <c r="D31" s="52"/>
      <c r="E31" s="52" t="s">
        <v>55</v>
      </c>
      <c r="F31" s="52" t="s">
        <v>55</v>
      </c>
      <c r="G31" s="84">
        <f aca="true" t="shared" si="0" ref="G31:G45">SUM(C31:F31)</f>
        <v>0</v>
      </c>
    </row>
    <row r="32" spans="1:7" ht="12.75">
      <c r="A32" s="67" t="s">
        <v>213</v>
      </c>
      <c r="B32" s="69" t="s">
        <v>475</v>
      </c>
      <c r="C32" s="109" t="s">
        <v>55</v>
      </c>
      <c r="D32" s="109" t="s">
        <v>55</v>
      </c>
      <c r="E32" s="109" t="s">
        <v>55</v>
      </c>
      <c r="F32" s="109">
        <v>30899</v>
      </c>
      <c r="G32" s="84">
        <f t="shared" si="0"/>
        <v>30899</v>
      </c>
    </row>
    <row r="33" spans="1:7" ht="12.75">
      <c r="A33" s="67" t="s">
        <v>214</v>
      </c>
      <c r="B33" s="69" t="s">
        <v>504</v>
      </c>
      <c r="C33" s="109" t="s">
        <v>55</v>
      </c>
      <c r="D33" s="109" t="s">
        <v>55</v>
      </c>
      <c r="E33" s="109" t="s">
        <v>55</v>
      </c>
      <c r="F33" s="21" t="s">
        <v>215</v>
      </c>
      <c r="G33" s="84">
        <f t="shared" si="0"/>
        <v>0</v>
      </c>
    </row>
    <row r="34" spans="1:7" ht="12.75">
      <c r="A34" s="67" t="s">
        <v>216</v>
      </c>
      <c r="B34" s="69" t="s">
        <v>505</v>
      </c>
      <c r="C34" s="109" t="s">
        <v>55</v>
      </c>
      <c r="D34" s="109" t="s">
        <v>55</v>
      </c>
      <c r="E34" s="21">
        <v>21</v>
      </c>
      <c r="F34" s="21" t="s">
        <v>215</v>
      </c>
      <c r="G34" s="84">
        <f t="shared" si="0"/>
        <v>21</v>
      </c>
    </row>
    <row r="35" spans="1:7" ht="12.75">
      <c r="A35" s="64" t="s">
        <v>217</v>
      </c>
      <c r="B35" s="63"/>
      <c r="C35" s="52"/>
      <c r="D35" s="24"/>
      <c r="E35" s="24"/>
      <c r="F35" s="24"/>
      <c r="G35" s="84"/>
    </row>
    <row r="36" spans="1:7" ht="18" customHeight="1">
      <c r="A36" s="84" t="s">
        <v>218</v>
      </c>
      <c r="B36" s="185" t="s">
        <v>506</v>
      </c>
      <c r="C36" s="111">
        <v>135</v>
      </c>
      <c r="D36" s="111" t="s">
        <v>55</v>
      </c>
      <c r="E36" s="111" t="s">
        <v>55</v>
      </c>
      <c r="F36" s="111" t="s">
        <v>55</v>
      </c>
      <c r="G36" s="84">
        <f t="shared" si="0"/>
        <v>135</v>
      </c>
    </row>
    <row r="37" spans="1:7" ht="12.75">
      <c r="A37" s="64" t="s">
        <v>219</v>
      </c>
      <c r="B37" s="63"/>
      <c r="C37" s="52"/>
      <c r="D37" s="24"/>
      <c r="E37" s="24"/>
      <c r="F37" s="24"/>
      <c r="G37" s="84">
        <f t="shared" si="0"/>
        <v>0</v>
      </c>
    </row>
    <row r="38" spans="1:7" ht="12.75">
      <c r="A38" s="64" t="s">
        <v>220</v>
      </c>
      <c r="B38" s="63" t="s">
        <v>507</v>
      </c>
      <c r="C38" s="52"/>
      <c r="D38" s="52" t="s">
        <v>55</v>
      </c>
      <c r="E38" s="52" t="s">
        <v>55</v>
      </c>
      <c r="F38" s="52" t="s">
        <v>55</v>
      </c>
      <c r="G38" s="84">
        <f t="shared" si="0"/>
        <v>0</v>
      </c>
    </row>
    <row r="39" spans="1:7" ht="12.75">
      <c r="A39" s="67" t="s">
        <v>550</v>
      </c>
      <c r="B39" s="69" t="s">
        <v>434</v>
      </c>
      <c r="C39" s="109"/>
      <c r="D39" s="109" t="s">
        <v>55</v>
      </c>
      <c r="E39" s="109" t="s">
        <v>55</v>
      </c>
      <c r="F39" s="21">
        <v>31486</v>
      </c>
      <c r="G39" s="84">
        <f t="shared" si="0"/>
        <v>31486</v>
      </c>
    </row>
    <row r="40" spans="1:7" ht="12.75">
      <c r="A40" s="67" t="s">
        <v>568</v>
      </c>
      <c r="B40" s="69"/>
      <c r="C40" s="109"/>
      <c r="D40" s="109">
        <v>1173</v>
      </c>
      <c r="E40" s="109"/>
      <c r="F40" s="21"/>
      <c r="G40" s="84">
        <f t="shared" si="0"/>
        <v>1173</v>
      </c>
    </row>
    <row r="41" spans="1:7" ht="12.75">
      <c r="A41" s="64" t="s">
        <v>222</v>
      </c>
      <c r="B41" s="63"/>
      <c r="C41" s="52"/>
      <c r="D41" s="24"/>
      <c r="E41" s="24"/>
      <c r="F41" s="24"/>
      <c r="G41" s="84"/>
    </row>
    <row r="42" spans="1:7" ht="18" customHeight="1">
      <c r="A42" s="64" t="s">
        <v>223</v>
      </c>
      <c r="B42" s="63" t="s">
        <v>499</v>
      </c>
      <c r="C42" s="111" t="s">
        <v>215</v>
      </c>
      <c r="D42" s="111" t="s">
        <v>55</v>
      </c>
      <c r="E42" s="111" t="s">
        <v>55</v>
      </c>
      <c r="F42" s="111" t="s">
        <v>55</v>
      </c>
      <c r="G42" s="84">
        <f t="shared" si="0"/>
        <v>0</v>
      </c>
    </row>
    <row r="43" spans="1:7" ht="12.75">
      <c r="A43" s="67" t="s">
        <v>224</v>
      </c>
      <c r="B43" s="69" t="s">
        <v>500</v>
      </c>
      <c r="C43" s="111" t="s">
        <v>215</v>
      </c>
      <c r="D43" s="111" t="s">
        <v>55</v>
      </c>
      <c r="E43" s="111" t="s">
        <v>55</v>
      </c>
      <c r="F43" s="111" t="s">
        <v>55</v>
      </c>
      <c r="G43" s="84">
        <f t="shared" si="0"/>
        <v>0</v>
      </c>
    </row>
    <row r="44" spans="1:7" ht="12.75">
      <c r="A44" s="67" t="s">
        <v>221</v>
      </c>
      <c r="B44" s="69" t="s">
        <v>501</v>
      </c>
      <c r="C44" s="52" t="s">
        <v>215</v>
      </c>
      <c r="D44" s="52" t="s">
        <v>55</v>
      </c>
      <c r="E44" s="52" t="s">
        <v>55</v>
      </c>
      <c r="F44" s="52" t="s">
        <v>215</v>
      </c>
      <c r="G44" s="84">
        <f t="shared" si="0"/>
        <v>0</v>
      </c>
    </row>
    <row r="45" spans="1:7" ht="12.75">
      <c r="A45" s="67" t="s">
        <v>550</v>
      </c>
      <c r="B45" s="69"/>
      <c r="C45" s="109"/>
      <c r="D45" s="21">
        <v>31486</v>
      </c>
      <c r="E45" s="21"/>
      <c r="F45" s="21"/>
      <c r="G45" s="84">
        <f t="shared" si="0"/>
        <v>31486</v>
      </c>
    </row>
    <row r="46" spans="1:7" ht="12.75">
      <c r="A46" s="67" t="s">
        <v>225</v>
      </c>
      <c r="B46" s="69" t="s">
        <v>508</v>
      </c>
      <c r="C46" s="111">
        <v>286</v>
      </c>
      <c r="D46" s="111">
        <f>D29+D40-D45</f>
        <v>1173</v>
      </c>
      <c r="E46" s="111">
        <f>E29+E34</f>
        <v>43</v>
      </c>
      <c r="F46" s="111">
        <f>F29+F32+F39</f>
        <v>65576</v>
      </c>
      <c r="G46" s="84">
        <f>SUM(C46:F46)</f>
        <v>67078</v>
      </c>
    </row>
    <row r="47" spans="1:7" ht="12.75">
      <c r="A47" s="186" t="s">
        <v>567</v>
      </c>
      <c r="B47" s="63"/>
      <c r="C47" s="52"/>
      <c r="D47" s="24"/>
      <c r="E47" s="24"/>
      <c r="F47" s="24"/>
      <c r="G47" s="64"/>
    </row>
    <row r="48" spans="1:7" ht="12.75">
      <c r="A48" s="186" t="s">
        <v>226</v>
      </c>
      <c r="B48" s="63"/>
      <c r="C48" s="52"/>
      <c r="D48" s="24"/>
      <c r="E48" s="24"/>
      <c r="F48" s="24"/>
      <c r="G48" s="64"/>
    </row>
    <row r="49" spans="1:7" ht="16.5" customHeight="1">
      <c r="A49" s="161" t="s">
        <v>207</v>
      </c>
      <c r="B49" s="185" t="s">
        <v>509</v>
      </c>
      <c r="C49" s="111" t="s">
        <v>55</v>
      </c>
      <c r="D49" s="111" t="s">
        <v>55</v>
      </c>
      <c r="E49" s="111" t="s">
        <v>55</v>
      </c>
      <c r="F49" s="90"/>
      <c r="G49" s="84"/>
    </row>
    <row r="50" spans="1:7" ht="12.75">
      <c r="A50" s="64" t="s">
        <v>208</v>
      </c>
      <c r="B50" s="63"/>
      <c r="C50" s="52"/>
      <c r="D50" s="24"/>
      <c r="E50" s="24"/>
      <c r="F50" s="24"/>
      <c r="G50" s="64"/>
    </row>
    <row r="51" spans="1:7" ht="12.75">
      <c r="A51" s="84" t="s">
        <v>209</v>
      </c>
      <c r="B51" s="185" t="s">
        <v>510</v>
      </c>
      <c r="C51" s="111" t="s">
        <v>55</v>
      </c>
      <c r="D51" s="111"/>
      <c r="E51" s="111" t="s">
        <v>55</v>
      </c>
      <c r="F51" s="90"/>
      <c r="G51" s="84"/>
    </row>
    <row r="52" spans="1:7" ht="12.75">
      <c r="A52" s="72"/>
      <c r="B52" s="63"/>
      <c r="C52" s="52"/>
      <c r="D52" s="52"/>
      <c r="E52" s="52"/>
      <c r="F52" s="24"/>
      <c r="G52" s="64"/>
    </row>
    <row r="53" spans="1:7" ht="12.75">
      <c r="A53" s="67" t="s">
        <v>227</v>
      </c>
      <c r="B53" s="69" t="s">
        <v>443</v>
      </c>
      <c r="C53" s="111">
        <f>C46</f>
        <v>286</v>
      </c>
      <c r="D53" s="90">
        <f>D46</f>
        <v>1173</v>
      </c>
      <c r="E53" s="90">
        <f>E46</f>
        <v>43</v>
      </c>
      <c r="F53" s="90">
        <f>F46</f>
        <v>65576</v>
      </c>
      <c r="G53" s="84">
        <f>SUM(C53:F53)</f>
        <v>67078</v>
      </c>
    </row>
    <row r="54" spans="1:7" ht="12.75">
      <c r="A54" s="64" t="s">
        <v>211</v>
      </c>
      <c r="B54" s="63"/>
      <c r="C54" s="52"/>
      <c r="D54" s="24"/>
      <c r="E54" s="24"/>
      <c r="F54" s="24"/>
      <c r="G54" s="64"/>
    </row>
    <row r="55" spans="1:7" ht="12.75">
      <c r="A55" s="64" t="s">
        <v>212</v>
      </c>
      <c r="B55" s="63" t="s">
        <v>511</v>
      </c>
      <c r="C55" s="52" t="s">
        <v>55</v>
      </c>
      <c r="D55" s="52"/>
      <c r="E55" s="52" t="s">
        <v>55</v>
      </c>
      <c r="F55" s="52" t="s">
        <v>55</v>
      </c>
      <c r="G55" s="64"/>
    </row>
    <row r="56" spans="1:7" ht="12.75">
      <c r="A56" s="67" t="s">
        <v>213</v>
      </c>
      <c r="B56" s="69" t="s">
        <v>512</v>
      </c>
      <c r="C56" s="109" t="s">
        <v>55</v>
      </c>
      <c r="D56" s="109" t="s">
        <v>55</v>
      </c>
      <c r="E56" s="109" t="s">
        <v>55</v>
      </c>
      <c r="F56" s="21">
        <v>15892</v>
      </c>
      <c r="G56" s="67">
        <f>F56</f>
        <v>15892</v>
      </c>
    </row>
    <row r="57" spans="1:7" ht="13.5" thickBot="1">
      <c r="A57" s="70" t="s">
        <v>214</v>
      </c>
      <c r="B57" s="65" t="s">
        <v>513</v>
      </c>
      <c r="C57" s="3" t="s">
        <v>55</v>
      </c>
      <c r="D57" s="3" t="s">
        <v>55</v>
      </c>
      <c r="E57" s="3" t="s">
        <v>55</v>
      </c>
      <c r="F57" s="66" t="s">
        <v>215</v>
      </c>
      <c r="G57" s="160"/>
    </row>
    <row r="58" ht="13.5" thickTop="1">
      <c r="B58" s="53"/>
    </row>
    <row r="59" ht="12.75">
      <c r="B59" s="53"/>
    </row>
    <row r="60" ht="12.75">
      <c r="B60" s="53"/>
    </row>
    <row r="61" ht="12.75">
      <c r="B61" s="53"/>
    </row>
    <row r="62" ht="12.75">
      <c r="B62" s="53"/>
    </row>
    <row r="63" ht="12.75">
      <c r="B63" s="53"/>
    </row>
    <row r="64" ht="12.75">
      <c r="B64" s="53"/>
    </row>
    <row r="65" ht="12.75">
      <c r="B65" s="53"/>
    </row>
    <row r="66" ht="12.75">
      <c r="B66" s="53"/>
    </row>
    <row r="67" ht="12.75">
      <c r="B67" s="53"/>
    </row>
    <row r="68" ht="12.75">
      <c r="B68" s="53"/>
    </row>
    <row r="69" spans="1:7" ht="12.75">
      <c r="A69" s="394" t="s">
        <v>181</v>
      </c>
      <c r="B69" s="394"/>
      <c r="C69" s="51" t="s">
        <v>195</v>
      </c>
      <c r="D69" s="51" t="s">
        <v>197</v>
      </c>
      <c r="E69" s="51" t="s">
        <v>198</v>
      </c>
      <c r="F69" s="51" t="s">
        <v>199</v>
      </c>
      <c r="G69" s="51"/>
    </row>
    <row r="70" spans="1:7" ht="12.75">
      <c r="A70" s="394"/>
      <c r="B70" s="394"/>
      <c r="C70" s="52" t="s">
        <v>196</v>
      </c>
      <c r="D70" s="52" t="s">
        <v>196</v>
      </c>
      <c r="E70" s="52" t="s">
        <v>196</v>
      </c>
      <c r="F70" s="52" t="s">
        <v>200</v>
      </c>
      <c r="G70" s="52" t="s">
        <v>203</v>
      </c>
    </row>
    <row r="71" spans="1:7" ht="12.75">
      <c r="A71" s="52" t="s">
        <v>183</v>
      </c>
      <c r="B71" s="52" t="s">
        <v>182</v>
      </c>
      <c r="C71" s="52"/>
      <c r="D71" s="52"/>
      <c r="E71" s="52"/>
      <c r="F71" s="52" t="s">
        <v>201</v>
      </c>
      <c r="G71" s="52"/>
    </row>
    <row r="72" spans="1:7" ht="12.75">
      <c r="A72" s="52"/>
      <c r="B72" s="52"/>
      <c r="C72" s="52"/>
      <c r="D72" s="52"/>
      <c r="E72" s="52"/>
      <c r="F72" s="52" t="s">
        <v>202</v>
      </c>
      <c r="G72" s="52"/>
    </row>
    <row r="73" spans="1:7" ht="13.5" thickBot="1">
      <c r="A73" s="39">
        <v>1</v>
      </c>
      <c r="B73" s="188">
        <v>2</v>
      </c>
      <c r="C73" s="188">
        <v>3</v>
      </c>
      <c r="D73" s="188">
        <v>4</v>
      </c>
      <c r="E73" s="188">
        <v>5</v>
      </c>
      <c r="F73" s="188">
        <v>6</v>
      </c>
      <c r="G73" s="188">
        <v>7</v>
      </c>
    </row>
    <row r="74" spans="1:7" ht="13.5" thickTop="1">
      <c r="A74" s="67" t="s">
        <v>216</v>
      </c>
      <c r="B74" s="185" t="s">
        <v>450</v>
      </c>
      <c r="C74" s="111" t="s">
        <v>55</v>
      </c>
      <c r="D74" s="111" t="s">
        <v>55</v>
      </c>
      <c r="E74" s="90"/>
      <c r="F74" s="90"/>
      <c r="G74" s="84">
        <f>E74-F74</f>
        <v>0</v>
      </c>
    </row>
    <row r="75" spans="1:7" ht="12.75">
      <c r="A75" s="64" t="s">
        <v>217</v>
      </c>
      <c r="B75" s="63"/>
      <c r="C75" s="52"/>
      <c r="D75" s="24"/>
      <c r="E75" s="24"/>
      <c r="F75" s="24"/>
      <c r="G75" s="84">
        <f aca="true" t="shared" si="1" ref="G75:G87">SUM(C75:F75)</f>
        <v>0</v>
      </c>
    </row>
    <row r="76" spans="1:7" ht="18" customHeight="1">
      <c r="A76" s="84" t="s">
        <v>218</v>
      </c>
      <c r="B76" s="185" t="s">
        <v>451</v>
      </c>
      <c r="C76" s="111"/>
      <c r="D76" s="111" t="s">
        <v>55</v>
      </c>
      <c r="E76" s="111" t="s">
        <v>55</v>
      </c>
      <c r="F76" s="111" t="s">
        <v>55</v>
      </c>
      <c r="G76" s="84">
        <f t="shared" si="1"/>
        <v>0</v>
      </c>
    </row>
    <row r="77" spans="1:7" ht="12.75">
      <c r="A77" s="64" t="s">
        <v>219</v>
      </c>
      <c r="B77" s="63"/>
      <c r="C77" s="52"/>
      <c r="D77" s="24"/>
      <c r="E77" s="24"/>
      <c r="F77" s="24"/>
      <c r="G77" s="84">
        <f t="shared" si="1"/>
        <v>0</v>
      </c>
    </row>
    <row r="78" spans="1:7" ht="12.75">
      <c r="A78" s="64" t="s">
        <v>220</v>
      </c>
      <c r="B78" s="63" t="s">
        <v>452</v>
      </c>
      <c r="C78" s="52"/>
      <c r="D78" s="52" t="s">
        <v>55</v>
      </c>
      <c r="E78" s="52" t="s">
        <v>55</v>
      </c>
      <c r="F78" s="52" t="s">
        <v>55</v>
      </c>
      <c r="G78" s="84">
        <f t="shared" si="1"/>
        <v>0</v>
      </c>
    </row>
    <row r="79" spans="1:7" ht="12.75">
      <c r="A79" s="67" t="s">
        <v>221</v>
      </c>
      <c r="B79" s="69" t="s">
        <v>453</v>
      </c>
      <c r="C79" s="109"/>
      <c r="D79" s="109" t="s">
        <v>55</v>
      </c>
      <c r="E79" s="109" t="s">
        <v>55</v>
      </c>
      <c r="F79" s="21"/>
      <c r="G79" s="84">
        <f t="shared" si="1"/>
        <v>0</v>
      </c>
    </row>
    <row r="80" spans="1:7" ht="12.75">
      <c r="A80" s="82" t="s">
        <v>551</v>
      </c>
      <c r="B80" s="83"/>
      <c r="C80" s="110"/>
      <c r="D80" s="110"/>
      <c r="E80" s="110"/>
      <c r="F80" s="25"/>
      <c r="G80" s="84">
        <f t="shared" si="1"/>
        <v>0</v>
      </c>
    </row>
    <row r="81" spans="1:7" ht="12.75">
      <c r="A81" s="9" t="s">
        <v>552</v>
      </c>
      <c r="B81" s="365"/>
      <c r="C81" s="39"/>
      <c r="D81" s="39"/>
      <c r="E81" s="39"/>
      <c r="F81" s="50"/>
      <c r="G81" s="84">
        <v>0</v>
      </c>
    </row>
    <row r="82" spans="1:7" ht="12.75">
      <c r="A82" s="72" t="s">
        <v>222</v>
      </c>
      <c r="B82" s="364"/>
      <c r="C82" s="93"/>
      <c r="D82" s="49"/>
      <c r="E82" s="49"/>
      <c r="F82" s="49"/>
      <c r="G82" s="84">
        <f t="shared" si="1"/>
        <v>0</v>
      </c>
    </row>
    <row r="83" spans="1:7" ht="18" customHeight="1">
      <c r="A83" s="64" t="s">
        <v>223</v>
      </c>
      <c r="B83" s="63" t="s">
        <v>454</v>
      </c>
      <c r="C83" s="111" t="s">
        <v>215</v>
      </c>
      <c r="D83" s="111" t="s">
        <v>55</v>
      </c>
      <c r="E83" s="111" t="s">
        <v>55</v>
      </c>
      <c r="F83" s="111" t="s">
        <v>55</v>
      </c>
      <c r="G83" s="84">
        <f t="shared" si="1"/>
        <v>0</v>
      </c>
    </row>
    <row r="84" spans="1:7" ht="12.75">
      <c r="A84" s="67" t="s">
        <v>224</v>
      </c>
      <c r="B84" s="69" t="s">
        <v>455</v>
      </c>
      <c r="C84" s="52" t="s">
        <v>215</v>
      </c>
      <c r="D84" s="111" t="s">
        <v>55</v>
      </c>
      <c r="E84" s="111" t="s">
        <v>55</v>
      </c>
      <c r="F84" s="111" t="s">
        <v>55</v>
      </c>
      <c r="G84" s="84">
        <f t="shared" si="1"/>
        <v>0</v>
      </c>
    </row>
    <row r="85" spans="1:7" ht="12.75">
      <c r="A85" s="67" t="s">
        <v>221</v>
      </c>
      <c r="B85" s="69" t="s">
        <v>456</v>
      </c>
      <c r="C85" s="52" t="s">
        <v>215</v>
      </c>
      <c r="D85" s="52" t="s">
        <v>55</v>
      </c>
      <c r="E85" s="52" t="s">
        <v>55</v>
      </c>
      <c r="F85" s="52" t="s">
        <v>215</v>
      </c>
      <c r="G85" s="84">
        <f t="shared" si="1"/>
        <v>0</v>
      </c>
    </row>
    <row r="86" spans="1:7" ht="12.75">
      <c r="A86" s="67" t="s">
        <v>552</v>
      </c>
      <c r="B86" s="69"/>
      <c r="C86" s="109"/>
      <c r="D86" s="21">
        <v>0</v>
      </c>
      <c r="E86" s="21"/>
      <c r="F86" s="21"/>
      <c r="G86" s="84">
        <f t="shared" si="1"/>
        <v>0</v>
      </c>
    </row>
    <row r="87" spans="1:7" ht="13.5" thickBot="1">
      <c r="A87" s="70" t="s">
        <v>228</v>
      </c>
      <c r="B87" s="189" t="s">
        <v>444</v>
      </c>
      <c r="C87" s="111">
        <f>C53+C76+C78</f>
        <v>286</v>
      </c>
      <c r="D87" s="90">
        <f>D53+D80-D86</f>
        <v>1173</v>
      </c>
      <c r="E87" s="90">
        <f>E53+E74</f>
        <v>43</v>
      </c>
      <c r="F87" s="90">
        <f>F53+F56-F74+F81</f>
        <v>81468</v>
      </c>
      <c r="G87" s="84">
        <f t="shared" si="1"/>
        <v>82970</v>
      </c>
    </row>
    <row r="88" spans="1:7" ht="13.5" thickTop="1">
      <c r="A88" s="17"/>
      <c r="B88" s="164"/>
      <c r="C88" s="38"/>
      <c r="D88" s="17"/>
      <c r="E88" s="17"/>
      <c r="F88" s="17"/>
      <c r="G88" s="17"/>
    </row>
    <row r="89" spans="1:7" ht="12.75">
      <c r="A89" s="17"/>
      <c r="B89" s="164"/>
      <c r="C89" s="38"/>
      <c r="D89" s="17"/>
      <c r="E89" s="17"/>
      <c r="F89" s="17"/>
      <c r="G89" s="17"/>
    </row>
    <row r="90" ht="12.75">
      <c r="B90" s="53"/>
    </row>
    <row r="91" ht="12.75">
      <c r="B91" s="190" t="s">
        <v>229</v>
      </c>
    </row>
    <row r="92" ht="12.75">
      <c r="B92" s="53"/>
    </row>
    <row r="93" spans="1:7" ht="12.75">
      <c r="A93" s="387" t="s">
        <v>181</v>
      </c>
      <c r="B93" s="388"/>
      <c r="C93" s="388"/>
      <c r="D93" s="51" t="s">
        <v>230</v>
      </c>
      <c r="E93" s="196" t="s">
        <v>66</v>
      </c>
      <c r="F93" s="51" t="s">
        <v>231</v>
      </c>
      <c r="G93" s="74" t="s">
        <v>230</v>
      </c>
    </row>
    <row r="94" spans="1:7" ht="12.75">
      <c r="A94" s="389" t="s">
        <v>183</v>
      </c>
      <c r="B94" s="390"/>
      <c r="C94" s="75" t="s">
        <v>182</v>
      </c>
      <c r="D94" s="52"/>
      <c r="E94" s="38"/>
      <c r="F94" s="52" t="s">
        <v>232</v>
      </c>
      <c r="G94" s="194"/>
    </row>
    <row r="95" spans="1:7" ht="13.5" thickBot="1">
      <c r="A95" s="370">
        <v>1</v>
      </c>
      <c r="B95" s="371"/>
      <c r="C95" s="193">
        <v>2</v>
      </c>
      <c r="D95" s="188">
        <v>3</v>
      </c>
      <c r="E95" s="197">
        <v>4</v>
      </c>
      <c r="F95" s="188">
        <v>5</v>
      </c>
      <c r="G95" s="195">
        <v>6</v>
      </c>
    </row>
    <row r="96" spans="1:7" ht="13.5" thickTop="1">
      <c r="A96" s="395" t="s">
        <v>233</v>
      </c>
      <c r="B96" s="396"/>
      <c r="C96" s="327"/>
      <c r="D96" s="61"/>
      <c r="E96" s="55"/>
      <c r="F96" s="61"/>
      <c r="G96" s="56"/>
    </row>
    <row r="97" spans="1:7" ht="12.75">
      <c r="A97" s="384" t="s">
        <v>234</v>
      </c>
      <c r="B97" s="385"/>
      <c r="C97" s="328"/>
      <c r="D97" s="24"/>
      <c r="E97" s="17"/>
      <c r="F97" s="24"/>
      <c r="G97" s="57"/>
    </row>
    <row r="98" spans="1:7" ht="12.75">
      <c r="A98" s="285" t="s">
        <v>542</v>
      </c>
      <c r="B98" s="286"/>
      <c r="C98" s="328"/>
      <c r="D98" s="24"/>
      <c r="E98" s="17"/>
      <c r="F98" s="24"/>
      <c r="G98" s="57"/>
    </row>
    <row r="99" spans="1:7" ht="12.75">
      <c r="A99" s="75" t="s">
        <v>235</v>
      </c>
      <c r="B99" s="164"/>
      <c r="C99" s="328"/>
      <c r="D99" s="24"/>
      <c r="E99" s="17"/>
      <c r="F99" s="24"/>
      <c r="G99" s="57"/>
    </row>
    <row r="100" spans="1:7" ht="18" customHeight="1">
      <c r="A100" s="161" t="s">
        <v>236</v>
      </c>
      <c r="B100" s="191"/>
      <c r="C100" s="329">
        <v>141</v>
      </c>
      <c r="D100" s="90">
        <v>22</v>
      </c>
      <c r="E100" s="187">
        <v>21</v>
      </c>
      <c r="F100" s="90" t="s">
        <v>215</v>
      </c>
      <c r="G100" s="86">
        <v>43</v>
      </c>
    </row>
    <row r="101" spans="1:7" ht="12.75">
      <c r="A101" s="68" t="s">
        <v>237</v>
      </c>
      <c r="B101" s="192"/>
      <c r="C101" s="330">
        <v>142</v>
      </c>
      <c r="D101" s="21">
        <v>43</v>
      </c>
      <c r="E101" s="76">
        <v>0</v>
      </c>
      <c r="F101" s="21" t="s">
        <v>215</v>
      </c>
      <c r="G101" s="77">
        <f>D101+E101</f>
        <v>43</v>
      </c>
    </row>
    <row r="102" spans="1:7" ht="12.75">
      <c r="A102" s="285"/>
      <c r="B102" s="286"/>
      <c r="C102" s="328"/>
      <c r="D102" s="24"/>
      <c r="E102" s="17"/>
      <c r="F102" s="24"/>
      <c r="G102" s="57"/>
    </row>
    <row r="103" spans="1:7" ht="12.75">
      <c r="A103" s="75" t="s">
        <v>235</v>
      </c>
      <c r="B103" s="164"/>
      <c r="C103" s="328"/>
      <c r="D103" s="24"/>
      <c r="E103" s="17"/>
      <c r="F103" s="24"/>
      <c r="G103" s="57"/>
    </row>
    <row r="104" spans="1:7" ht="18" customHeight="1">
      <c r="A104" s="161" t="s">
        <v>236</v>
      </c>
      <c r="B104" s="191"/>
      <c r="C104" s="329">
        <v>143</v>
      </c>
      <c r="D104" s="90"/>
      <c r="E104" s="187"/>
      <c r="F104" s="90" t="s">
        <v>215</v>
      </c>
      <c r="G104" s="86"/>
    </row>
    <row r="105" spans="1:7" ht="12.75">
      <c r="A105" s="68" t="s">
        <v>237</v>
      </c>
      <c r="B105" s="192"/>
      <c r="C105" s="330">
        <v>144</v>
      </c>
      <c r="D105" s="21"/>
      <c r="E105" s="76"/>
      <c r="F105" s="21" t="s">
        <v>215</v>
      </c>
      <c r="G105" s="77"/>
    </row>
    <row r="106" spans="1:7" ht="12.75">
      <c r="A106" s="384" t="s">
        <v>233</v>
      </c>
      <c r="B106" s="385"/>
      <c r="C106" s="328"/>
      <c r="D106" s="24"/>
      <c r="E106" s="17"/>
      <c r="F106" s="24"/>
      <c r="G106" s="57"/>
    </row>
    <row r="107" spans="1:7" ht="12.75">
      <c r="A107" s="384" t="s">
        <v>238</v>
      </c>
      <c r="B107" s="385"/>
      <c r="C107" s="328"/>
      <c r="D107" s="24"/>
      <c r="E107" s="17"/>
      <c r="F107" s="24"/>
      <c r="G107" s="57"/>
    </row>
    <row r="108" spans="1:7" ht="12.75">
      <c r="A108" s="285"/>
      <c r="B108" s="286"/>
      <c r="C108" s="328"/>
      <c r="D108" s="24"/>
      <c r="E108" s="17"/>
      <c r="F108" s="24"/>
      <c r="G108" s="57"/>
    </row>
    <row r="109" spans="1:7" ht="12.75">
      <c r="A109" s="75" t="s">
        <v>235</v>
      </c>
      <c r="B109" s="164"/>
      <c r="C109" s="328"/>
      <c r="D109" s="24"/>
      <c r="E109" s="17"/>
      <c r="F109" s="24"/>
      <c r="G109" s="57"/>
    </row>
    <row r="110" spans="1:7" ht="18" customHeight="1">
      <c r="A110" s="161" t="s">
        <v>236</v>
      </c>
      <c r="B110" s="191"/>
      <c r="C110" s="329">
        <v>145</v>
      </c>
      <c r="D110" s="90"/>
      <c r="E110" s="187"/>
      <c r="F110" s="90" t="s">
        <v>215</v>
      </c>
      <c r="G110" s="86"/>
    </row>
    <row r="111" spans="1:7" ht="12.75">
      <c r="A111" s="68" t="s">
        <v>237</v>
      </c>
      <c r="B111" s="192"/>
      <c r="C111" s="330">
        <v>146</v>
      </c>
      <c r="D111" s="21"/>
      <c r="E111" s="76"/>
      <c r="F111" s="21" t="s">
        <v>215</v>
      </c>
      <c r="G111" s="77"/>
    </row>
    <row r="112" spans="1:7" ht="12.75">
      <c r="A112" s="285"/>
      <c r="B112" s="286"/>
      <c r="C112" s="328"/>
      <c r="D112" s="24"/>
      <c r="E112" s="17"/>
      <c r="F112" s="24"/>
      <c r="G112" s="57"/>
    </row>
    <row r="113" spans="1:7" ht="12.75">
      <c r="A113" s="75" t="s">
        <v>235</v>
      </c>
      <c r="B113" s="164"/>
      <c r="C113" s="328"/>
      <c r="D113" s="24"/>
      <c r="E113" s="17"/>
      <c r="F113" s="24"/>
      <c r="G113" s="57"/>
    </row>
    <row r="114" spans="1:7" ht="18" customHeight="1">
      <c r="A114" s="161" t="s">
        <v>236</v>
      </c>
      <c r="B114" s="191"/>
      <c r="C114" s="329">
        <v>147</v>
      </c>
      <c r="D114" s="90"/>
      <c r="E114" s="187"/>
      <c r="F114" s="90" t="s">
        <v>215</v>
      </c>
      <c r="G114" s="86"/>
    </row>
    <row r="115" spans="1:7" ht="12.75">
      <c r="A115" s="68" t="s">
        <v>237</v>
      </c>
      <c r="B115" s="192"/>
      <c r="C115" s="330">
        <v>148</v>
      </c>
      <c r="D115" s="21"/>
      <c r="E115" s="76"/>
      <c r="F115" s="21" t="s">
        <v>215</v>
      </c>
      <c r="G115" s="77"/>
    </row>
    <row r="116" spans="1:7" ht="12.75">
      <c r="A116" s="384" t="s">
        <v>239</v>
      </c>
      <c r="B116" s="385"/>
      <c r="C116" s="328"/>
      <c r="D116" s="24"/>
      <c r="E116" s="17"/>
      <c r="F116" s="24"/>
      <c r="G116" s="57"/>
    </row>
    <row r="117" spans="1:7" ht="12.75">
      <c r="A117" s="285"/>
      <c r="B117" s="286"/>
      <c r="C117" s="328"/>
      <c r="D117" s="24"/>
      <c r="E117" s="17"/>
      <c r="F117" s="24"/>
      <c r="G117" s="57"/>
    </row>
    <row r="118" spans="1:7" ht="12.75">
      <c r="A118" s="75" t="s">
        <v>235</v>
      </c>
      <c r="B118" s="164"/>
      <c r="C118" s="328"/>
      <c r="D118" s="24"/>
      <c r="E118" s="17"/>
      <c r="F118" s="24"/>
      <c r="G118" s="57"/>
    </row>
    <row r="119" spans="1:7" ht="18" customHeight="1">
      <c r="A119" s="161" t="s">
        <v>236</v>
      </c>
      <c r="B119" s="191"/>
      <c r="C119" s="329">
        <v>149</v>
      </c>
      <c r="D119" s="90"/>
      <c r="E119" s="187"/>
      <c r="F119" s="90" t="s">
        <v>215</v>
      </c>
      <c r="G119" s="86"/>
    </row>
    <row r="120" spans="1:7" ht="12.75">
      <c r="A120" s="68" t="s">
        <v>237</v>
      </c>
      <c r="B120" s="192"/>
      <c r="C120" s="330">
        <v>150</v>
      </c>
      <c r="D120" s="21"/>
      <c r="E120" s="76"/>
      <c r="F120" s="21" t="s">
        <v>215</v>
      </c>
      <c r="G120" s="77"/>
    </row>
    <row r="121" spans="1:7" ht="12.75">
      <c r="A121" s="285"/>
      <c r="B121" s="286"/>
      <c r="C121" s="328"/>
      <c r="D121" s="24"/>
      <c r="E121" s="17"/>
      <c r="F121" s="24"/>
      <c r="G121" s="57"/>
    </row>
    <row r="122" spans="1:7" ht="12.75">
      <c r="A122" s="75" t="s">
        <v>235</v>
      </c>
      <c r="B122" s="164"/>
      <c r="C122" s="328"/>
      <c r="D122" s="24"/>
      <c r="E122" s="17"/>
      <c r="F122" s="24"/>
      <c r="G122" s="57"/>
    </row>
    <row r="123" spans="1:7" ht="18" customHeight="1">
      <c r="A123" s="161" t="s">
        <v>236</v>
      </c>
      <c r="B123" s="191"/>
      <c r="C123" s="329">
        <v>151</v>
      </c>
      <c r="D123" s="90"/>
      <c r="E123" s="187"/>
      <c r="F123" s="90" t="s">
        <v>215</v>
      </c>
      <c r="G123" s="86"/>
    </row>
    <row r="124" spans="1:7" ht="13.5" thickBot="1">
      <c r="A124" s="199" t="s">
        <v>237</v>
      </c>
      <c r="B124" s="200"/>
      <c r="C124" s="331">
        <v>152</v>
      </c>
      <c r="D124" s="91"/>
      <c r="E124" s="201"/>
      <c r="F124" s="91" t="s">
        <v>215</v>
      </c>
      <c r="G124" s="78"/>
    </row>
    <row r="125" ht="13.5" thickTop="1">
      <c r="B125" s="53"/>
    </row>
    <row r="126" ht="12.75">
      <c r="B126" s="53"/>
    </row>
    <row r="127" ht="12.75">
      <c r="B127" s="53"/>
    </row>
    <row r="128" ht="12.75">
      <c r="B128" s="53"/>
    </row>
    <row r="129" ht="12.75">
      <c r="B129" s="53"/>
    </row>
    <row r="130" ht="12.75">
      <c r="B130" s="53"/>
    </row>
    <row r="131" ht="12.75">
      <c r="B131" s="53"/>
    </row>
    <row r="132" ht="12.75">
      <c r="B132" s="53"/>
    </row>
    <row r="133" ht="12.75">
      <c r="B133" s="53"/>
    </row>
    <row r="134" ht="12.75">
      <c r="B134" s="53"/>
    </row>
    <row r="135" spans="1:7" ht="12.75">
      <c r="A135" s="387" t="s">
        <v>181</v>
      </c>
      <c r="B135" s="388"/>
      <c r="C135" s="388"/>
      <c r="D135" s="51" t="s">
        <v>230</v>
      </c>
      <c r="E135" s="196" t="s">
        <v>66</v>
      </c>
      <c r="F135" s="51" t="s">
        <v>231</v>
      </c>
      <c r="G135" s="74" t="s">
        <v>230</v>
      </c>
    </row>
    <row r="136" spans="1:7" ht="12.75">
      <c r="A136" s="389" t="s">
        <v>183</v>
      </c>
      <c r="B136" s="390"/>
      <c r="C136" s="75" t="s">
        <v>182</v>
      </c>
      <c r="D136" s="52"/>
      <c r="E136" s="38"/>
      <c r="F136" s="52" t="s">
        <v>232</v>
      </c>
      <c r="G136" s="194"/>
    </row>
    <row r="137" spans="1:7" ht="13.5" thickBot="1">
      <c r="A137" s="370">
        <v>1</v>
      </c>
      <c r="B137" s="371"/>
      <c r="C137" s="193">
        <v>2</v>
      </c>
      <c r="D137" s="188">
        <v>3</v>
      </c>
      <c r="E137" s="197">
        <v>4</v>
      </c>
      <c r="F137" s="188">
        <v>5</v>
      </c>
      <c r="G137" s="195">
        <v>6</v>
      </c>
    </row>
    <row r="138" spans="1:7" ht="13.5" thickTop="1">
      <c r="A138" s="285"/>
      <c r="B138" s="286"/>
      <c r="C138" s="328"/>
      <c r="D138" s="24"/>
      <c r="E138" s="17"/>
      <c r="F138" s="24"/>
      <c r="G138" s="57"/>
    </row>
    <row r="139" spans="1:7" ht="12.75">
      <c r="A139" s="75" t="s">
        <v>235</v>
      </c>
      <c r="B139" s="164"/>
      <c r="C139" s="328"/>
      <c r="D139" s="24"/>
      <c r="E139" s="17"/>
      <c r="F139" s="24"/>
      <c r="G139" s="57"/>
    </row>
    <row r="140" spans="1:7" ht="18" customHeight="1">
      <c r="A140" s="161" t="s">
        <v>236</v>
      </c>
      <c r="B140" s="191"/>
      <c r="C140" s="329">
        <v>153</v>
      </c>
      <c r="D140" s="90"/>
      <c r="E140" s="187"/>
      <c r="F140" s="90" t="s">
        <v>215</v>
      </c>
      <c r="G140" s="86"/>
    </row>
    <row r="141" spans="1:7" ht="12.75">
      <c r="A141" s="68" t="s">
        <v>237</v>
      </c>
      <c r="B141" s="192"/>
      <c r="C141" s="330">
        <v>154</v>
      </c>
      <c r="D141" s="21"/>
      <c r="E141" s="76"/>
      <c r="F141" s="21" t="s">
        <v>215</v>
      </c>
      <c r="G141" s="77"/>
    </row>
    <row r="142" spans="1:7" ht="12.75">
      <c r="A142" s="384" t="s">
        <v>240</v>
      </c>
      <c r="B142" s="385"/>
      <c r="C142" s="328"/>
      <c r="D142" s="24"/>
      <c r="E142" s="17"/>
      <c r="F142" s="24"/>
      <c r="G142" s="57"/>
    </row>
    <row r="143" spans="1:7" ht="12.75">
      <c r="A143" s="285" t="s">
        <v>544</v>
      </c>
      <c r="B143" s="286"/>
      <c r="C143" s="328"/>
      <c r="D143" s="24"/>
      <c r="E143" s="17"/>
      <c r="F143" s="24"/>
      <c r="G143" s="57"/>
    </row>
    <row r="144" spans="1:7" ht="12.75">
      <c r="A144" s="75" t="s">
        <v>235</v>
      </c>
      <c r="B144" s="164"/>
      <c r="C144" s="328"/>
      <c r="D144" s="24"/>
      <c r="E144" s="17"/>
      <c r="F144" s="24"/>
      <c r="G144" s="57"/>
    </row>
    <row r="145" spans="1:7" ht="18" customHeight="1">
      <c r="A145" s="161" t="s">
        <v>236</v>
      </c>
      <c r="B145" s="191"/>
      <c r="C145" s="329">
        <v>155</v>
      </c>
      <c r="D145" s="90"/>
      <c r="E145" s="187">
        <v>2644</v>
      </c>
      <c r="F145" s="90">
        <v>2644</v>
      </c>
      <c r="G145" s="86"/>
    </row>
    <row r="146" spans="1:7" ht="12.75">
      <c r="A146" s="68" t="s">
        <v>237</v>
      </c>
      <c r="B146" s="192"/>
      <c r="C146" s="330">
        <v>156</v>
      </c>
      <c r="D146" s="21"/>
      <c r="E146" s="76">
        <v>3286</v>
      </c>
      <c r="F146" s="21">
        <v>3286</v>
      </c>
      <c r="G146" s="77"/>
    </row>
    <row r="147" spans="1:7" ht="12.75">
      <c r="A147" s="285" t="s">
        <v>553</v>
      </c>
      <c r="B147" s="286"/>
      <c r="C147" s="328"/>
      <c r="D147" s="24"/>
      <c r="E147" s="17"/>
      <c r="F147" s="24"/>
      <c r="G147" s="57"/>
    </row>
    <row r="148" spans="1:7" ht="12.75">
      <c r="A148" s="75" t="s">
        <v>235</v>
      </c>
      <c r="B148" s="164"/>
      <c r="C148" s="328"/>
      <c r="D148" s="24"/>
      <c r="E148" s="17"/>
      <c r="F148" s="24"/>
      <c r="G148" s="57"/>
    </row>
    <row r="149" spans="1:7" ht="18" customHeight="1">
      <c r="A149" s="161" t="s">
        <v>236</v>
      </c>
      <c r="B149" s="191"/>
      <c r="C149" s="329">
        <v>157</v>
      </c>
      <c r="D149" s="90"/>
      <c r="E149" s="187">
        <v>3614</v>
      </c>
      <c r="F149" s="90">
        <v>3614</v>
      </c>
      <c r="G149" s="86"/>
    </row>
    <row r="150" spans="1:7" ht="13.5" thickBot="1">
      <c r="A150" s="199" t="s">
        <v>237</v>
      </c>
      <c r="B150" s="208"/>
      <c r="C150" s="331">
        <v>158</v>
      </c>
      <c r="D150" s="91"/>
      <c r="E150" s="201">
        <v>6238</v>
      </c>
      <c r="F150" s="91">
        <v>6238</v>
      </c>
      <c r="G150" s="78"/>
    </row>
    <row r="151" ht="13.5" thickTop="1"/>
    <row r="153" spans="2:4" ht="15">
      <c r="B153" s="20" t="s">
        <v>241</v>
      </c>
      <c r="C153" s="326"/>
      <c r="D153" s="7"/>
    </row>
    <row r="155" spans="1:7" ht="12.75">
      <c r="A155" s="386" t="s">
        <v>181</v>
      </c>
      <c r="B155" s="386"/>
      <c r="C155" s="386"/>
      <c r="D155" s="97" t="s">
        <v>71</v>
      </c>
      <c r="E155" s="98"/>
      <c r="F155" s="97" t="s">
        <v>72</v>
      </c>
      <c r="G155" s="98"/>
    </row>
    <row r="156" spans="1:7" ht="12.75">
      <c r="A156" s="386" t="s">
        <v>183</v>
      </c>
      <c r="B156" s="386"/>
      <c r="C156" s="39" t="s">
        <v>182</v>
      </c>
      <c r="D156" s="99" t="s">
        <v>73</v>
      </c>
      <c r="E156" s="100"/>
      <c r="F156" s="99" t="s">
        <v>242</v>
      </c>
      <c r="G156" s="100"/>
    </row>
    <row r="157" spans="1:7" ht="13.5" thickBot="1">
      <c r="A157" s="370">
        <v>1</v>
      </c>
      <c r="B157" s="371"/>
      <c r="C157" s="51">
        <v>2</v>
      </c>
      <c r="D157" s="377">
        <v>3</v>
      </c>
      <c r="E157" s="378"/>
      <c r="F157" s="97">
        <v>4</v>
      </c>
      <c r="G157" s="98"/>
    </row>
    <row r="158" spans="1:7" ht="14.25" thickBot="1" thickTop="1">
      <c r="A158" s="382" t="s">
        <v>74</v>
      </c>
      <c r="B158" s="383"/>
      <c r="C158" s="247">
        <v>200</v>
      </c>
      <c r="D158" s="379">
        <v>67078</v>
      </c>
      <c r="E158" s="380"/>
      <c r="F158" s="379">
        <v>82970</v>
      </c>
      <c r="G158" s="381"/>
    </row>
    <row r="159" spans="1:7" ht="13.5" thickTop="1">
      <c r="A159" s="72"/>
      <c r="B159" s="164"/>
      <c r="C159" s="52"/>
      <c r="D159" s="183" t="s">
        <v>75</v>
      </c>
      <c r="E159" s="101"/>
      <c r="F159" s="95"/>
      <c r="G159" s="205"/>
    </row>
    <row r="160" spans="1:7" s="290" customFormat="1" ht="25.5" customHeight="1">
      <c r="A160" s="288"/>
      <c r="B160" s="287"/>
      <c r="C160" s="234"/>
      <c r="D160" s="289" t="s">
        <v>409</v>
      </c>
      <c r="E160" s="262" t="s">
        <v>410</v>
      </c>
      <c r="F160" s="289" t="s">
        <v>411</v>
      </c>
      <c r="G160" s="262" t="s">
        <v>410</v>
      </c>
    </row>
    <row r="161" spans="1:7" ht="13.5" thickBot="1">
      <c r="A161" s="161"/>
      <c r="B161" s="198"/>
      <c r="C161" s="52"/>
      <c r="D161" s="196">
        <v>3</v>
      </c>
      <c r="E161" s="51">
        <v>4</v>
      </c>
      <c r="F161" s="74">
        <v>5</v>
      </c>
      <c r="G161" s="74">
        <v>6</v>
      </c>
    </row>
    <row r="162" spans="1:7" ht="13.5" thickTop="1">
      <c r="A162" s="72" t="s">
        <v>76</v>
      </c>
      <c r="B162" s="164"/>
      <c r="C162" s="332"/>
      <c r="D162" s="202"/>
      <c r="E162" s="61"/>
      <c r="F162" s="61"/>
      <c r="G162" s="56"/>
    </row>
    <row r="163" spans="1:7" ht="12.75">
      <c r="A163" s="72" t="s">
        <v>457</v>
      </c>
      <c r="B163" s="164"/>
      <c r="C163" s="314">
        <v>210</v>
      </c>
      <c r="D163" s="71"/>
      <c r="E163" s="24"/>
      <c r="F163" s="24"/>
      <c r="G163" s="57"/>
    </row>
    <row r="164" spans="1:7" ht="12.75">
      <c r="A164" s="68" t="s">
        <v>70</v>
      </c>
      <c r="B164" s="207"/>
      <c r="C164" s="318"/>
      <c r="D164" s="203"/>
      <c r="E164" s="21"/>
      <c r="F164" s="21"/>
      <c r="G164" s="77"/>
    </row>
    <row r="165" spans="1:7" ht="12.75">
      <c r="A165" s="161"/>
      <c r="B165" s="206"/>
      <c r="C165" s="318"/>
      <c r="D165" s="203"/>
      <c r="E165" s="21"/>
      <c r="F165" s="21"/>
      <c r="G165" s="77"/>
    </row>
    <row r="166" spans="1:7" ht="12.75">
      <c r="A166" s="68"/>
      <c r="B166" s="207"/>
      <c r="C166" s="318"/>
      <c r="D166" s="203"/>
      <c r="E166" s="21"/>
      <c r="F166" s="21"/>
      <c r="G166" s="77"/>
    </row>
    <row r="167" spans="1:7" ht="12.75">
      <c r="A167" s="72" t="s">
        <v>412</v>
      </c>
      <c r="B167" s="164"/>
      <c r="C167" s="314">
        <v>220</v>
      </c>
      <c r="D167" s="71"/>
      <c r="E167" s="24"/>
      <c r="F167" s="24"/>
      <c r="G167" s="57"/>
    </row>
    <row r="168" spans="1:7" ht="12.75">
      <c r="A168" s="68" t="s">
        <v>70</v>
      </c>
      <c r="B168" s="207"/>
      <c r="C168" s="318"/>
      <c r="D168" s="203"/>
      <c r="E168" s="21"/>
      <c r="F168" s="21"/>
      <c r="G168" s="77"/>
    </row>
    <row r="169" spans="1:7" ht="12.75">
      <c r="A169" s="68"/>
      <c r="B169" s="207"/>
      <c r="C169" s="318"/>
      <c r="D169" s="203"/>
      <c r="E169" s="21"/>
      <c r="F169" s="21"/>
      <c r="G169" s="77"/>
    </row>
    <row r="170" spans="1:7" ht="13.5" thickBot="1">
      <c r="A170" s="199"/>
      <c r="B170" s="208"/>
      <c r="C170" s="333"/>
      <c r="D170" s="204"/>
      <c r="E170" s="66"/>
      <c r="F170" s="66"/>
      <c r="G170" s="59"/>
    </row>
    <row r="171" spans="1:7" ht="13.5" thickTop="1">
      <c r="A171" s="17"/>
      <c r="B171" s="164"/>
      <c r="C171" s="38"/>
      <c r="D171" s="17"/>
      <c r="E171" s="17"/>
      <c r="F171" s="17"/>
      <c r="G171" s="17"/>
    </row>
    <row r="172" spans="1:7" ht="12.75">
      <c r="A172" s="17"/>
      <c r="B172" s="164"/>
      <c r="C172" s="38"/>
      <c r="D172" s="17"/>
      <c r="E172" s="17"/>
      <c r="F172" s="17"/>
      <c r="G172" s="17"/>
    </row>
    <row r="173" ht="12.75">
      <c r="B173" s="53"/>
    </row>
    <row r="174" ht="12.75">
      <c r="B174" s="1"/>
    </row>
    <row r="175" spans="1:5" ht="12.75">
      <c r="A175" s="16" t="s">
        <v>34</v>
      </c>
      <c r="B175" s="17"/>
      <c r="C175" s="38"/>
      <c r="D175" s="17"/>
      <c r="E175" s="17"/>
    </row>
    <row r="176" spans="1:5" ht="12.75">
      <c r="A176" s="16"/>
      <c r="B176" s="17"/>
      <c r="C176" s="38"/>
      <c r="D176" s="17"/>
      <c r="E176" s="17"/>
    </row>
    <row r="177" spans="1:5" ht="12.75">
      <c r="A177" s="16"/>
      <c r="B177" s="17"/>
      <c r="C177" s="38"/>
      <c r="D177" s="17"/>
      <c r="E177" s="17" t="s">
        <v>1</v>
      </c>
    </row>
    <row r="178" spans="1:5" ht="12.75">
      <c r="A178" s="16"/>
      <c r="B178" s="17"/>
      <c r="C178" s="38"/>
      <c r="D178" s="17"/>
      <c r="E178" s="17"/>
    </row>
    <row r="179" spans="1:5" ht="12.75">
      <c r="A179" s="475" t="s">
        <v>580</v>
      </c>
      <c r="B179" s="17"/>
      <c r="C179" s="38" t="s">
        <v>1</v>
      </c>
      <c r="D179" s="17"/>
      <c r="E179" s="17"/>
    </row>
    <row r="180" ht="12.75">
      <c r="A180" s="16"/>
    </row>
    <row r="181" ht="12.75">
      <c r="A181" s="16"/>
    </row>
  </sheetData>
  <sheetProtection/>
  <mergeCells count="24">
    <mergeCell ref="F8:G8"/>
    <mergeCell ref="F7:G7"/>
    <mergeCell ref="F9:G9"/>
    <mergeCell ref="A16:B17"/>
    <mergeCell ref="A69:B70"/>
    <mergeCell ref="A97:B97"/>
    <mergeCell ref="A93:C93"/>
    <mergeCell ref="A94:B94"/>
    <mergeCell ref="A95:B95"/>
    <mergeCell ref="A96:B96"/>
    <mergeCell ref="A106:B106"/>
    <mergeCell ref="A107:B107"/>
    <mergeCell ref="A116:B116"/>
    <mergeCell ref="A135:C135"/>
    <mergeCell ref="A136:B136"/>
    <mergeCell ref="A137:B137"/>
    <mergeCell ref="A157:B157"/>
    <mergeCell ref="D157:E157"/>
    <mergeCell ref="D158:E158"/>
    <mergeCell ref="F158:G158"/>
    <mergeCell ref="A158:B158"/>
    <mergeCell ref="A142:B142"/>
    <mergeCell ref="A155:C155"/>
    <mergeCell ref="A156:B156"/>
  </mergeCells>
  <printOptions/>
  <pageMargins left="0.7874015748031497" right="0.1968503937007874" top="0.3937007874015748" bottom="0.3937007874015748" header="0.5118110236220472" footer="0.5118110236220472"/>
  <pageSetup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1"/>
  <sheetViews>
    <sheetView zoomScalePageLayoutView="0" workbookViewId="0" topLeftCell="A1">
      <selection activeCell="A81" sqref="A81"/>
    </sheetView>
  </sheetViews>
  <sheetFormatPr defaultColWidth="9.00390625" defaultRowHeight="12.75"/>
  <cols>
    <col min="1" max="1" width="54.625" style="0" customWidth="1"/>
    <col min="2" max="2" width="7.625" style="0" customWidth="1"/>
    <col min="3" max="3" width="14.50390625" style="0" customWidth="1"/>
    <col min="4" max="4" width="8.50390625" style="0" customWidth="1"/>
    <col min="5" max="5" width="8.375" style="0" customWidth="1"/>
  </cols>
  <sheetData>
    <row r="1" spans="1:2" ht="15">
      <c r="A1" s="7" t="s">
        <v>418</v>
      </c>
      <c r="B1" s="7"/>
    </row>
    <row r="2" ht="15">
      <c r="A2" s="7" t="s">
        <v>569</v>
      </c>
    </row>
    <row r="3" spans="1:2" ht="15">
      <c r="A3" s="7"/>
      <c r="B3" s="7"/>
    </row>
    <row r="5" spans="1:5" ht="15">
      <c r="A5" s="7" t="s">
        <v>1</v>
      </c>
      <c r="C5" s="4"/>
      <c r="D5" s="45" t="s">
        <v>59</v>
      </c>
      <c r="E5" s="46"/>
    </row>
    <row r="6" spans="1:5" ht="15">
      <c r="A6" s="368" t="s">
        <v>247</v>
      </c>
      <c r="B6" s="368"/>
      <c r="C6" s="369"/>
      <c r="D6" s="210" t="s">
        <v>77</v>
      </c>
      <c r="E6" s="96"/>
    </row>
    <row r="7" spans="1:5" ht="15">
      <c r="A7" s="368" t="s">
        <v>261</v>
      </c>
      <c r="B7" s="368"/>
      <c r="C7" s="369"/>
      <c r="D7" s="477" t="s">
        <v>575</v>
      </c>
      <c r="E7" s="42"/>
    </row>
    <row r="8" spans="1:5" ht="15">
      <c r="A8" s="6" t="s">
        <v>539</v>
      </c>
      <c r="B8" s="6"/>
      <c r="C8" s="157" t="s">
        <v>78</v>
      </c>
      <c r="D8" s="391">
        <v>892270</v>
      </c>
      <c r="E8" s="392"/>
    </row>
    <row r="9" spans="1:5" ht="15">
      <c r="A9" s="6" t="s">
        <v>62</v>
      </c>
      <c r="B9" s="6"/>
      <c r="C9" s="157" t="s">
        <v>63</v>
      </c>
      <c r="D9" s="391">
        <v>1200000095</v>
      </c>
      <c r="E9" s="392"/>
    </row>
    <row r="10" spans="1:5" ht="15">
      <c r="A10" s="6" t="s">
        <v>132</v>
      </c>
      <c r="B10" s="6"/>
      <c r="C10" s="157" t="s">
        <v>129</v>
      </c>
      <c r="D10" s="391" t="s">
        <v>131</v>
      </c>
      <c r="E10" s="392"/>
    </row>
    <row r="11" spans="1:5" ht="15">
      <c r="A11" s="6" t="s">
        <v>64</v>
      </c>
      <c r="B11" s="6"/>
      <c r="C11" s="6"/>
      <c r="D11" s="11"/>
      <c r="E11" s="23"/>
    </row>
    <row r="12" spans="1:5" ht="15">
      <c r="A12" s="41" t="s">
        <v>1</v>
      </c>
      <c r="B12" s="41"/>
      <c r="C12" s="6"/>
      <c r="D12" s="359">
        <v>47</v>
      </c>
      <c r="E12" s="360">
        <v>16</v>
      </c>
    </row>
    <row r="13" spans="1:5" ht="15">
      <c r="A13" s="6" t="s">
        <v>121</v>
      </c>
      <c r="B13" s="6"/>
      <c r="C13" s="6"/>
      <c r="D13" s="43" t="s">
        <v>7</v>
      </c>
      <c r="E13" s="42"/>
    </row>
    <row r="14" spans="1:5" ht="15">
      <c r="A14" s="6"/>
      <c r="B14" s="6"/>
      <c r="C14" s="6"/>
      <c r="D14" s="81"/>
      <c r="E14" s="17"/>
    </row>
    <row r="16" spans="1:5" ht="12.75">
      <c r="A16" s="373" t="s">
        <v>181</v>
      </c>
      <c r="B16" s="374"/>
      <c r="C16" s="51" t="s">
        <v>39</v>
      </c>
      <c r="D16" s="405" t="s">
        <v>413</v>
      </c>
      <c r="E16" s="406"/>
    </row>
    <row r="17" spans="1:5" ht="12.75">
      <c r="A17" s="375"/>
      <c r="B17" s="376"/>
      <c r="C17" s="52" t="s">
        <v>41</v>
      </c>
      <c r="D17" s="411" t="s">
        <v>414</v>
      </c>
      <c r="E17" s="412"/>
    </row>
    <row r="18" spans="1:5" ht="12.75">
      <c r="A18" s="39" t="s">
        <v>183</v>
      </c>
      <c r="B18" s="39" t="s">
        <v>182</v>
      </c>
      <c r="C18" s="52"/>
      <c r="D18" s="389" t="s">
        <v>415</v>
      </c>
      <c r="E18" s="390"/>
    </row>
    <row r="19" spans="1:5" ht="13.5" thickBot="1">
      <c r="A19" s="47">
        <v>1</v>
      </c>
      <c r="B19" s="51">
        <v>2</v>
      </c>
      <c r="C19" s="51">
        <v>3</v>
      </c>
      <c r="D19" s="407">
        <v>4</v>
      </c>
      <c r="E19" s="408"/>
    </row>
    <row r="20" spans="1:5" ht="13.5" thickTop="1">
      <c r="A20" s="92" t="s">
        <v>245</v>
      </c>
      <c r="B20" s="54" t="s">
        <v>433</v>
      </c>
      <c r="C20" s="2">
        <v>33400</v>
      </c>
      <c r="D20" s="409">
        <v>59215</v>
      </c>
      <c r="E20" s="410"/>
    </row>
    <row r="21" spans="1:5" ht="12.75">
      <c r="A21" s="211" t="s">
        <v>246</v>
      </c>
      <c r="B21" s="79"/>
      <c r="C21" s="109"/>
      <c r="D21" s="399"/>
      <c r="E21" s="400"/>
    </row>
    <row r="22" spans="1:5" ht="12.75">
      <c r="A22" s="68" t="s">
        <v>248</v>
      </c>
      <c r="B22" s="79" t="s">
        <v>434</v>
      </c>
      <c r="C22" s="109">
        <v>896475</v>
      </c>
      <c r="D22" s="399">
        <v>667084</v>
      </c>
      <c r="E22" s="400"/>
    </row>
    <row r="23" spans="1:5" ht="12.75">
      <c r="A23" s="68"/>
      <c r="B23" s="79"/>
      <c r="C23" s="109"/>
      <c r="D23" s="399"/>
      <c r="E23" s="400"/>
    </row>
    <row r="24" spans="1:5" ht="12.75">
      <c r="A24" s="68"/>
      <c r="B24" s="79"/>
      <c r="C24" s="109"/>
      <c r="D24" s="399"/>
      <c r="E24" s="400"/>
    </row>
    <row r="25" spans="1:5" ht="12.75">
      <c r="A25" s="68" t="s">
        <v>249</v>
      </c>
      <c r="B25" s="79" t="s">
        <v>437</v>
      </c>
      <c r="C25" s="109">
        <v>26734</v>
      </c>
      <c r="D25" s="399">
        <v>21834</v>
      </c>
      <c r="E25" s="400"/>
    </row>
    <row r="26" spans="1:5" ht="12.75">
      <c r="A26" s="68" t="s">
        <v>250</v>
      </c>
      <c r="B26" s="79" t="s">
        <v>443</v>
      </c>
      <c r="C26" s="109">
        <f>C28+C29+C30+C31+C34</f>
        <v>956268</v>
      </c>
      <c r="D26" s="399">
        <v>687284</v>
      </c>
      <c r="E26" s="400"/>
    </row>
    <row r="27" spans="1:5" ht="12.75">
      <c r="A27" s="82" t="s">
        <v>251</v>
      </c>
      <c r="B27" s="83"/>
      <c r="C27" s="110"/>
      <c r="D27" s="403"/>
      <c r="E27" s="404"/>
    </row>
    <row r="28" spans="1:5" ht="12.75">
      <c r="A28" s="84" t="s">
        <v>252</v>
      </c>
      <c r="B28" s="185" t="s">
        <v>447</v>
      </c>
      <c r="C28" s="111">
        <v>751274</v>
      </c>
      <c r="D28" s="397">
        <v>542038</v>
      </c>
      <c r="E28" s="398"/>
    </row>
    <row r="29" spans="1:5" ht="12.75">
      <c r="A29" s="68" t="s">
        <v>253</v>
      </c>
      <c r="B29" s="79" t="s">
        <v>458</v>
      </c>
      <c r="C29" s="111">
        <v>80916</v>
      </c>
      <c r="D29" s="399">
        <v>53183</v>
      </c>
      <c r="E29" s="400"/>
    </row>
    <row r="30" spans="1:5" ht="12.75">
      <c r="A30" s="68" t="s">
        <v>254</v>
      </c>
      <c r="B30" s="79" t="s">
        <v>459</v>
      </c>
      <c r="C30" s="111"/>
      <c r="D30" s="399"/>
      <c r="E30" s="400"/>
    </row>
    <row r="31" spans="1:5" ht="12.75">
      <c r="A31" s="68" t="s">
        <v>255</v>
      </c>
      <c r="B31" s="79" t="s">
        <v>460</v>
      </c>
      <c r="C31" s="111">
        <v>79684</v>
      </c>
      <c r="D31" s="399">
        <v>71274</v>
      </c>
      <c r="E31" s="400"/>
    </row>
    <row r="32" spans="1:5" ht="12.75">
      <c r="A32" s="68"/>
      <c r="B32" s="79"/>
      <c r="C32" s="111" t="s">
        <v>416</v>
      </c>
      <c r="D32" s="399"/>
      <c r="E32" s="400"/>
    </row>
    <row r="33" spans="1:5" ht="12.75">
      <c r="A33" s="68"/>
      <c r="B33" s="79"/>
      <c r="C33" s="111" t="s">
        <v>416</v>
      </c>
      <c r="D33" s="399" t="s">
        <v>417</v>
      </c>
      <c r="E33" s="400"/>
    </row>
    <row r="34" spans="1:5" ht="12.75">
      <c r="A34" s="68" t="s">
        <v>256</v>
      </c>
      <c r="B34" s="79" t="s">
        <v>448</v>
      </c>
      <c r="C34" s="111">
        <v>44394</v>
      </c>
      <c r="D34" s="399">
        <v>20789</v>
      </c>
      <c r="E34" s="400"/>
    </row>
    <row r="35" spans="1:5" ht="12.75">
      <c r="A35" s="68" t="s">
        <v>257</v>
      </c>
      <c r="B35" s="79" t="s">
        <v>449</v>
      </c>
      <c r="C35" s="111">
        <f>C22+C25-C26</f>
        <v>-33059</v>
      </c>
      <c r="D35" s="399">
        <f>D22+D25-D28-D29-D31-D34-D30</f>
        <v>1634</v>
      </c>
      <c r="E35" s="400"/>
    </row>
    <row r="36" spans="1:5" ht="26.25">
      <c r="A36" s="212" t="s">
        <v>258</v>
      </c>
      <c r="B36" s="83"/>
      <c r="C36" s="110"/>
      <c r="D36" s="403"/>
      <c r="E36" s="404"/>
    </row>
    <row r="37" spans="1:5" ht="26.25">
      <c r="A37" s="213" t="s">
        <v>259</v>
      </c>
      <c r="B37" s="185" t="s">
        <v>461</v>
      </c>
      <c r="C37" s="111">
        <v>75</v>
      </c>
      <c r="D37" s="397">
        <v>0</v>
      </c>
      <c r="E37" s="398"/>
    </row>
    <row r="38" spans="1:5" ht="12.75">
      <c r="A38" s="214" t="s">
        <v>260</v>
      </c>
      <c r="B38" s="85" t="s">
        <v>462</v>
      </c>
      <c r="C38" s="111"/>
      <c r="D38" s="399"/>
      <c r="E38" s="400"/>
    </row>
    <row r="39" spans="1:5" ht="12.75">
      <c r="A39" s="214" t="s">
        <v>262</v>
      </c>
      <c r="B39" s="85" t="s">
        <v>463</v>
      </c>
      <c r="C39" s="111">
        <v>516</v>
      </c>
      <c r="D39" s="399">
        <v>843</v>
      </c>
      <c r="E39" s="400"/>
    </row>
    <row r="40" spans="1:5" ht="12.75">
      <c r="A40" s="214" t="s">
        <v>263</v>
      </c>
      <c r="B40" s="85" t="s">
        <v>464</v>
      </c>
      <c r="C40" s="111">
        <v>4827</v>
      </c>
      <c r="D40" s="399">
        <v>787</v>
      </c>
      <c r="E40" s="400"/>
    </row>
    <row r="41" spans="1:5" ht="26.25">
      <c r="A41" s="214" t="s">
        <v>264</v>
      </c>
      <c r="B41" s="85" t="s">
        <v>465</v>
      </c>
      <c r="C41" s="111">
        <v>7700</v>
      </c>
      <c r="D41" s="399">
        <v>6</v>
      </c>
      <c r="E41" s="400"/>
    </row>
    <row r="42" spans="1:5" ht="12.75">
      <c r="A42" s="214" t="s">
        <v>547</v>
      </c>
      <c r="B42" s="85" t="s">
        <v>559</v>
      </c>
      <c r="C42" s="111"/>
      <c r="D42" s="399">
        <v>7872</v>
      </c>
      <c r="E42" s="400"/>
    </row>
    <row r="43" spans="1:5" ht="12.75">
      <c r="A43" s="214"/>
      <c r="B43" s="85"/>
      <c r="C43" s="111"/>
      <c r="D43" s="399"/>
      <c r="E43" s="400"/>
    </row>
    <row r="44" spans="1:5" ht="12.75">
      <c r="A44" s="214" t="s">
        <v>265</v>
      </c>
      <c r="B44" s="85" t="s">
        <v>466</v>
      </c>
      <c r="C44" s="111" t="s">
        <v>416</v>
      </c>
      <c r="D44" s="399" t="s">
        <v>417</v>
      </c>
      <c r="E44" s="400"/>
    </row>
    <row r="45" spans="1:5" ht="39">
      <c r="A45" s="214" t="s">
        <v>266</v>
      </c>
      <c r="B45" s="85" t="s">
        <v>467</v>
      </c>
      <c r="C45" s="363">
        <f>1571+256</f>
        <v>1827</v>
      </c>
      <c r="D45" s="397">
        <v>44376</v>
      </c>
      <c r="E45" s="398"/>
    </row>
    <row r="46" spans="1:5" ht="13.5" thickBot="1">
      <c r="A46" s="215" t="s">
        <v>267</v>
      </c>
      <c r="B46" s="89" t="s">
        <v>468</v>
      </c>
      <c r="C46" s="216"/>
      <c r="D46" s="401">
        <v>7702</v>
      </c>
      <c r="E46" s="402"/>
    </row>
    <row r="47" ht="13.5" thickTop="1">
      <c r="B47" s="53"/>
    </row>
    <row r="48" ht="12.75">
      <c r="B48" s="53"/>
    </row>
    <row r="49" ht="12.75">
      <c r="B49" s="53"/>
    </row>
    <row r="50" ht="12.75">
      <c r="B50" s="53"/>
    </row>
    <row r="51" spans="1:5" ht="12.75">
      <c r="A51" s="373" t="s">
        <v>181</v>
      </c>
      <c r="B51" s="374"/>
      <c r="C51" s="51" t="s">
        <v>39</v>
      </c>
      <c r="D51" s="405" t="s">
        <v>413</v>
      </c>
      <c r="E51" s="406"/>
    </row>
    <row r="52" spans="1:5" ht="12.75">
      <c r="A52" s="375"/>
      <c r="B52" s="376"/>
      <c r="C52" s="52" t="s">
        <v>41</v>
      </c>
      <c r="D52" s="411" t="s">
        <v>414</v>
      </c>
      <c r="E52" s="412"/>
    </row>
    <row r="53" spans="1:5" ht="12.75">
      <c r="A53" s="39" t="s">
        <v>183</v>
      </c>
      <c r="B53" s="39" t="s">
        <v>182</v>
      </c>
      <c r="C53" s="52"/>
      <c r="D53" s="389" t="s">
        <v>415</v>
      </c>
      <c r="E53" s="390"/>
    </row>
    <row r="54" spans="1:5" ht="13.5" thickBot="1">
      <c r="A54" s="47">
        <v>1</v>
      </c>
      <c r="B54" s="51">
        <v>2</v>
      </c>
      <c r="C54" s="188">
        <v>3</v>
      </c>
      <c r="D54" s="407">
        <v>4</v>
      </c>
      <c r="E54" s="408"/>
    </row>
    <row r="55" spans="1:5" ht="13.5" thickTop="1">
      <c r="A55" s="217" t="s">
        <v>268</v>
      </c>
      <c r="B55" s="54" t="s">
        <v>469</v>
      </c>
      <c r="C55" s="111" t="s">
        <v>416</v>
      </c>
      <c r="D55" s="409" t="s">
        <v>159</v>
      </c>
      <c r="E55" s="410"/>
    </row>
    <row r="56" spans="1:5" ht="12.75">
      <c r="A56" s="218"/>
      <c r="B56" s="79"/>
      <c r="C56" s="109"/>
      <c r="D56" s="399"/>
      <c r="E56" s="400"/>
    </row>
    <row r="57" spans="1:5" ht="12.75">
      <c r="A57" s="68"/>
      <c r="B57" s="79"/>
      <c r="C57" s="109"/>
      <c r="D57" s="399"/>
      <c r="E57" s="400"/>
    </row>
    <row r="58" spans="1:5" ht="12.75">
      <c r="A58" s="68" t="s">
        <v>269</v>
      </c>
      <c r="B58" s="79" t="s">
        <v>470</v>
      </c>
      <c r="C58" s="109">
        <f>C37+C39-C45-C46+C40+C41+C38+C42</f>
        <v>11291</v>
      </c>
      <c r="D58" s="399">
        <v>-42570</v>
      </c>
      <c r="E58" s="400"/>
    </row>
    <row r="59" spans="1:5" ht="26.25">
      <c r="A59" s="212" t="s">
        <v>270</v>
      </c>
      <c r="B59" s="87"/>
      <c r="C59" s="110"/>
      <c r="D59" s="403"/>
      <c r="E59" s="404"/>
    </row>
    <row r="60" spans="1:5" ht="12.75">
      <c r="A60" s="161" t="s">
        <v>271</v>
      </c>
      <c r="B60" s="85" t="s">
        <v>514</v>
      </c>
      <c r="C60" s="111"/>
      <c r="D60" s="397">
        <v>1354</v>
      </c>
      <c r="E60" s="398"/>
    </row>
    <row r="61" spans="1:5" ht="26.25">
      <c r="A61" s="219" t="s">
        <v>272</v>
      </c>
      <c r="B61" s="79" t="s">
        <v>554</v>
      </c>
      <c r="C61" s="109">
        <v>85263</v>
      </c>
      <c r="D61" s="399">
        <v>38088</v>
      </c>
      <c r="E61" s="400"/>
    </row>
    <row r="62" spans="1:5" ht="12.75">
      <c r="A62" s="67"/>
      <c r="B62" s="69"/>
      <c r="C62" s="109"/>
      <c r="D62" s="399"/>
      <c r="E62" s="400"/>
    </row>
    <row r="63" spans="1:5" ht="12.75">
      <c r="A63" s="84"/>
      <c r="B63" s="185"/>
      <c r="C63" s="111"/>
      <c r="D63" s="397"/>
      <c r="E63" s="398"/>
    </row>
    <row r="64" spans="1:5" ht="12.75">
      <c r="A64" s="68" t="s">
        <v>273</v>
      </c>
      <c r="B64" s="79" t="s">
        <v>555</v>
      </c>
      <c r="C64" s="109">
        <v>53639</v>
      </c>
      <c r="D64" s="399">
        <v>24321</v>
      </c>
      <c r="E64" s="400"/>
    </row>
    <row r="65" spans="1:5" ht="12.75">
      <c r="A65" s="68" t="s">
        <v>274</v>
      </c>
      <c r="B65" s="79" t="s">
        <v>479</v>
      </c>
      <c r="C65" s="109" t="s">
        <v>419</v>
      </c>
      <c r="D65" s="399" t="s">
        <v>417</v>
      </c>
      <c r="E65" s="400"/>
    </row>
    <row r="66" spans="1:5" ht="12.75">
      <c r="A66" s="68"/>
      <c r="B66" s="79"/>
      <c r="C66" s="109" t="s">
        <v>419</v>
      </c>
      <c r="D66" s="399" t="s">
        <v>417</v>
      </c>
      <c r="E66" s="400"/>
    </row>
    <row r="67" spans="1:5" ht="12.75">
      <c r="A67" s="68"/>
      <c r="B67" s="79"/>
      <c r="C67" s="109" t="s">
        <v>419</v>
      </c>
      <c r="D67" s="399" t="s">
        <v>417</v>
      </c>
      <c r="E67" s="400"/>
    </row>
    <row r="68" spans="1:5" ht="12.75">
      <c r="A68" s="68" t="s">
        <v>275</v>
      </c>
      <c r="B68" s="79" t="s">
        <v>535</v>
      </c>
      <c r="C68" s="361">
        <f>C60+C61-C64</f>
        <v>31624</v>
      </c>
      <c r="D68" s="399">
        <v>15121</v>
      </c>
      <c r="E68" s="400"/>
    </row>
    <row r="69" spans="1:5" ht="26.25">
      <c r="A69" s="219" t="s">
        <v>276</v>
      </c>
      <c r="B69" s="79" t="s">
        <v>556</v>
      </c>
      <c r="C69" s="109">
        <f>C35+C58+C68</f>
        <v>9856</v>
      </c>
      <c r="D69" s="399">
        <v>-25815</v>
      </c>
      <c r="E69" s="400"/>
    </row>
    <row r="70" spans="1:5" ht="15" customHeight="1">
      <c r="A70" s="291" t="s">
        <v>277</v>
      </c>
      <c r="B70" s="69" t="s">
        <v>557</v>
      </c>
      <c r="C70" s="109">
        <f>C20+C69</f>
        <v>43256</v>
      </c>
      <c r="D70" s="399">
        <v>33400</v>
      </c>
      <c r="E70" s="400"/>
    </row>
    <row r="71" spans="1:5" ht="27" thickBot="1">
      <c r="A71" s="215" t="s">
        <v>278</v>
      </c>
      <c r="B71" s="189" t="s">
        <v>558</v>
      </c>
      <c r="C71" s="216"/>
      <c r="D71" s="401"/>
      <c r="E71" s="402"/>
    </row>
    <row r="72" ht="13.5" thickTop="1"/>
    <row r="77" spans="1:3" ht="12.75">
      <c r="A77" s="16" t="s">
        <v>34</v>
      </c>
      <c r="B77" s="17"/>
      <c r="C77" s="17"/>
    </row>
    <row r="78" spans="1:3" ht="12.75">
      <c r="A78" s="16"/>
      <c r="B78" s="17"/>
      <c r="C78" s="17"/>
    </row>
    <row r="79" spans="1:3" ht="12.75">
      <c r="A79" s="16"/>
      <c r="B79" s="17"/>
      <c r="C79" s="17" t="s">
        <v>1</v>
      </c>
    </row>
    <row r="80" spans="1:3" ht="12.75">
      <c r="A80" s="16"/>
      <c r="B80" s="17"/>
      <c r="C80" s="17"/>
    </row>
    <row r="81" spans="1:3" ht="12.75">
      <c r="A81" s="475" t="s">
        <v>581</v>
      </c>
      <c r="B81" s="17"/>
      <c r="C81" s="17"/>
    </row>
  </sheetData>
  <sheetProtection/>
  <mergeCells count="59">
    <mergeCell ref="A6:C6"/>
    <mergeCell ref="A7:C7"/>
    <mergeCell ref="D17:E17"/>
    <mergeCell ref="A16:B17"/>
    <mergeCell ref="D9:E9"/>
    <mergeCell ref="D8:E8"/>
    <mergeCell ref="D44:E44"/>
    <mergeCell ref="D29:E29"/>
    <mergeCell ref="D41:E41"/>
    <mergeCell ref="D42:E42"/>
    <mergeCell ref="D43:E43"/>
    <mergeCell ref="D36:E36"/>
    <mergeCell ref="D40:E40"/>
    <mergeCell ref="D39:E39"/>
    <mergeCell ref="D28:E28"/>
    <mergeCell ref="D34:E34"/>
    <mergeCell ref="D35:E35"/>
    <mergeCell ref="D37:E37"/>
    <mergeCell ref="D30:E30"/>
    <mergeCell ref="D31:E31"/>
    <mergeCell ref="D32:E32"/>
    <mergeCell ref="D33:E33"/>
    <mergeCell ref="D20:E20"/>
    <mergeCell ref="D10:E10"/>
    <mergeCell ref="D16:E16"/>
    <mergeCell ref="D18:E18"/>
    <mergeCell ref="D19:E19"/>
    <mergeCell ref="D21:E21"/>
    <mergeCell ref="D22:E22"/>
    <mergeCell ref="D23:E23"/>
    <mergeCell ref="D24:E24"/>
    <mergeCell ref="D45:E45"/>
    <mergeCell ref="D46:E46"/>
    <mergeCell ref="D52:E52"/>
    <mergeCell ref="D25:E25"/>
    <mergeCell ref="D26:E26"/>
    <mergeCell ref="D27:E27"/>
    <mergeCell ref="D38:E38"/>
    <mergeCell ref="A51:B52"/>
    <mergeCell ref="D51:E51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9:E69"/>
    <mergeCell ref="D70:E70"/>
    <mergeCell ref="D71:E71"/>
    <mergeCell ref="D65:E65"/>
    <mergeCell ref="D66:E66"/>
    <mergeCell ref="D67:E67"/>
    <mergeCell ref="D68:E68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43"/>
  <sheetViews>
    <sheetView zoomScalePageLayoutView="0" workbookViewId="0" topLeftCell="A119">
      <selection activeCell="E7" sqref="E7"/>
    </sheetView>
  </sheetViews>
  <sheetFormatPr defaultColWidth="9.00390625" defaultRowHeight="12.75"/>
  <cols>
    <col min="1" max="1" width="39.50390625" style="0" customWidth="1"/>
    <col min="2" max="2" width="7.625" style="37" customWidth="1"/>
    <col min="3" max="3" width="11.375" style="0" customWidth="1"/>
    <col min="4" max="4" width="12.50390625" style="0" customWidth="1"/>
    <col min="5" max="5" width="11.375" style="0" customWidth="1"/>
    <col min="6" max="6" width="12.50390625" style="0" customWidth="1"/>
  </cols>
  <sheetData>
    <row r="2" spans="1:6" ht="15">
      <c r="A2" s="344" t="s">
        <v>420</v>
      </c>
      <c r="B2" s="326"/>
      <c r="C2" s="104"/>
      <c r="D2" s="104"/>
      <c r="E2" s="104"/>
      <c r="F2" s="104"/>
    </row>
    <row r="3" spans="1:6" ht="15">
      <c r="A3" s="344" t="s">
        <v>570</v>
      </c>
      <c r="B3" s="326"/>
      <c r="C3" s="104"/>
      <c r="D3" s="104"/>
      <c r="E3" s="104"/>
      <c r="F3" s="104"/>
    </row>
    <row r="4" spans="1:6" ht="15">
      <c r="A4" s="7" t="s">
        <v>1</v>
      </c>
      <c r="D4" s="4"/>
      <c r="E4" s="45" t="s">
        <v>421</v>
      </c>
      <c r="F4" s="46"/>
    </row>
    <row r="5" spans="1:6" ht="15">
      <c r="A5" s="6" t="s">
        <v>1</v>
      </c>
      <c r="B5" s="343" t="s">
        <v>422</v>
      </c>
      <c r="C5" s="6"/>
      <c r="D5" s="6"/>
      <c r="E5" s="210" t="s">
        <v>79</v>
      </c>
      <c r="F5" s="96"/>
    </row>
    <row r="6" spans="1:6" ht="15">
      <c r="A6" s="6" t="s">
        <v>423</v>
      </c>
      <c r="B6" s="343" t="s">
        <v>424</v>
      </c>
      <c r="C6" s="6"/>
      <c r="D6" s="6"/>
      <c r="E6" s="477" t="s">
        <v>582</v>
      </c>
      <c r="F6" s="42"/>
    </row>
    <row r="7" spans="1:6" ht="15">
      <c r="A7" s="6" t="s">
        <v>540</v>
      </c>
      <c r="B7" s="158"/>
      <c r="C7" s="6"/>
      <c r="D7" s="6" t="s">
        <v>61</v>
      </c>
      <c r="E7" s="44">
        <v>892270</v>
      </c>
      <c r="F7" s="48"/>
    </row>
    <row r="8" spans="1:6" ht="15">
      <c r="A8" s="6" t="s">
        <v>62</v>
      </c>
      <c r="B8" s="158"/>
      <c r="C8" s="6"/>
      <c r="D8" s="6" t="s">
        <v>63</v>
      </c>
      <c r="E8" s="391">
        <v>120000095</v>
      </c>
      <c r="F8" s="392"/>
    </row>
    <row r="9" spans="1:6" ht="15">
      <c r="A9" s="6" t="s">
        <v>133</v>
      </c>
      <c r="B9" s="158"/>
      <c r="C9" s="6"/>
      <c r="D9" s="6" t="s">
        <v>129</v>
      </c>
      <c r="E9" s="391" t="s">
        <v>131</v>
      </c>
      <c r="F9" s="392"/>
    </row>
    <row r="10" spans="1:6" ht="15">
      <c r="A10" s="6" t="s">
        <v>64</v>
      </c>
      <c r="B10" s="158"/>
      <c r="C10" s="6"/>
      <c r="D10" s="6"/>
      <c r="E10" s="11"/>
      <c r="F10" s="23"/>
    </row>
    <row r="11" spans="1:6" ht="15">
      <c r="A11" s="41" t="s">
        <v>1</v>
      </c>
      <c r="B11" s="334"/>
      <c r="C11" s="6" t="s">
        <v>80</v>
      </c>
      <c r="D11" s="6"/>
      <c r="E11" s="8">
        <v>47</v>
      </c>
      <c r="F11" s="362">
        <v>16</v>
      </c>
    </row>
    <row r="12" spans="1:6" ht="15">
      <c r="A12" s="6" t="s">
        <v>121</v>
      </c>
      <c r="B12" s="158"/>
      <c r="C12" s="6"/>
      <c r="D12" s="6"/>
      <c r="E12" s="43" t="s">
        <v>303</v>
      </c>
      <c r="F12" s="42"/>
    </row>
    <row r="13" spans="1:6" ht="15">
      <c r="A13" s="6"/>
      <c r="B13" s="158"/>
      <c r="C13" s="6"/>
      <c r="D13" s="6"/>
      <c r="E13" s="81"/>
      <c r="F13" s="17"/>
    </row>
    <row r="14" spans="1:6" ht="12.75">
      <c r="A14" s="105" t="s">
        <v>134</v>
      </c>
      <c r="B14" s="315"/>
      <c r="C14" s="105"/>
      <c r="D14" s="105"/>
      <c r="E14" s="105"/>
      <c r="F14" s="105"/>
    </row>
    <row r="15" spans="1:6" ht="12.75">
      <c r="A15" s="370" t="s">
        <v>181</v>
      </c>
      <c r="B15" s="371"/>
      <c r="C15" s="51" t="s">
        <v>279</v>
      </c>
      <c r="D15" s="51" t="s">
        <v>1</v>
      </c>
      <c r="E15" s="51" t="s">
        <v>1</v>
      </c>
      <c r="F15" s="51" t="s">
        <v>279</v>
      </c>
    </row>
    <row r="16" spans="1:6" ht="12.75">
      <c r="A16" s="52" t="s">
        <v>183</v>
      </c>
      <c r="B16" s="52" t="s">
        <v>182</v>
      </c>
      <c r="C16" s="52" t="s">
        <v>67</v>
      </c>
      <c r="D16" s="52" t="s">
        <v>66</v>
      </c>
      <c r="E16" s="52" t="s">
        <v>81</v>
      </c>
      <c r="F16" s="52" t="s">
        <v>68</v>
      </c>
    </row>
    <row r="17" spans="1:6" ht="12.75">
      <c r="A17" s="52"/>
      <c r="B17" s="52"/>
      <c r="C17" s="52" t="s">
        <v>280</v>
      </c>
      <c r="D17" s="52"/>
      <c r="E17" s="52"/>
      <c r="F17" s="52" t="s">
        <v>281</v>
      </c>
    </row>
    <row r="18" spans="1:6" ht="13.5" thickBot="1">
      <c r="A18" s="39">
        <v>1</v>
      </c>
      <c r="B18" s="51">
        <v>2</v>
      </c>
      <c r="C18" s="51">
        <v>3</v>
      </c>
      <c r="D18" s="51">
        <v>4</v>
      </c>
      <c r="E18" s="51">
        <v>5</v>
      </c>
      <c r="F18" s="51">
        <v>6</v>
      </c>
    </row>
    <row r="19" spans="1:6" ht="39.75" thickTop="1">
      <c r="A19" s="257" t="s">
        <v>282</v>
      </c>
      <c r="B19" s="252" t="s">
        <v>433</v>
      </c>
      <c r="C19" s="253"/>
      <c r="D19" s="253"/>
      <c r="E19" s="253" t="s">
        <v>427</v>
      </c>
      <c r="F19" s="254"/>
    </row>
    <row r="20" spans="1:6" ht="12.75">
      <c r="A20" s="250" t="s">
        <v>425</v>
      </c>
      <c r="B20" s="87"/>
      <c r="C20" s="25"/>
      <c r="D20" s="25"/>
      <c r="E20" s="25"/>
      <c r="F20" s="88"/>
    </row>
    <row r="21" spans="1:6" ht="26.25">
      <c r="A21" s="213" t="s">
        <v>426</v>
      </c>
      <c r="B21" s="85" t="s">
        <v>471</v>
      </c>
      <c r="C21" s="90"/>
      <c r="D21" s="90"/>
      <c r="E21" s="90" t="s">
        <v>427</v>
      </c>
      <c r="F21" s="86"/>
    </row>
    <row r="22" spans="1:6" ht="26.25">
      <c r="A22" s="220" t="s">
        <v>285</v>
      </c>
      <c r="B22" s="79" t="s">
        <v>472</v>
      </c>
      <c r="C22" s="21"/>
      <c r="D22" s="21"/>
      <c r="E22" s="21" t="s">
        <v>427</v>
      </c>
      <c r="F22" s="77"/>
    </row>
    <row r="23" spans="1:6" ht="26.25">
      <c r="A23" s="220" t="s">
        <v>286</v>
      </c>
      <c r="B23" s="79" t="s">
        <v>473</v>
      </c>
      <c r="C23" s="21"/>
      <c r="D23" s="21"/>
      <c r="E23" s="21" t="s">
        <v>427</v>
      </c>
      <c r="F23" s="77"/>
    </row>
    <row r="24" spans="1:6" ht="39">
      <c r="A24" s="220" t="s">
        <v>287</v>
      </c>
      <c r="B24" s="79" t="s">
        <v>474</v>
      </c>
      <c r="C24" s="21"/>
      <c r="D24" s="21"/>
      <c r="E24" s="21" t="s">
        <v>427</v>
      </c>
      <c r="F24" s="77"/>
    </row>
    <row r="25" spans="1:6" ht="26.25">
      <c r="A25" s="220" t="s">
        <v>288</v>
      </c>
      <c r="B25" s="79" t="s">
        <v>475</v>
      </c>
      <c r="C25" s="21"/>
      <c r="D25" s="21"/>
      <c r="E25" s="21" t="s">
        <v>427</v>
      </c>
      <c r="F25" s="77"/>
    </row>
    <row r="26" spans="1:6" ht="12.75">
      <c r="A26" s="220" t="s">
        <v>82</v>
      </c>
      <c r="B26" s="79" t="s">
        <v>434</v>
      </c>
      <c r="C26" s="21"/>
      <c r="D26" s="21"/>
      <c r="E26" s="21" t="s">
        <v>427</v>
      </c>
      <c r="F26" s="77"/>
    </row>
    <row r="27" spans="1:6" ht="12.75">
      <c r="A27" s="220" t="s">
        <v>83</v>
      </c>
      <c r="B27" s="79" t="s">
        <v>436</v>
      </c>
      <c r="C27" s="21"/>
      <c r="D27" s="21"/>
      <c r="E27" s="21" t="s">
        <v>427</v>
      </c>
      <c r="F27" s="77"/>
    </row>
    <row r="28" spans="1:6" ht="12.75">
      <c r="A28" s="220"/>
      <c r="B28" s="79"/>
      <c r="C28" s="21"/>
      <c r="D28" s="21"/>
      <c r="E28" s="21" t="s">
        <v>427</v>
      </c>
      <c r="F28" s="77"/>
    </row>
    <row r="29" spans="1:6" ht="13.5" thickBot="1">
      <c r="A29" s="215" t="s">
        <v>84</v>
      </c>
      <c r="B29" s="58" t="s">
        <v>437</v>
      </c>
      <c r="C29" s="66"/>
      <c r="D29" s="66"/>
      <c r="E29" s="91" t="s">
        <v>427</v>
      </c>
      <c r="F29" s="59"/>
    </row>
    <row r="30" ht="13.5" thickTop="1"/>
    <row r="33" spans="1:6" ht="12.75">
      <c r="A33" s="386" t="s">
        <v>181</v>
      </c>
      <c r="B33" s="386"/>
      <c r="C33" s="430" t="s">
        <v>289</v>
      </c>
      <c r="D33" s="431"/>
      <c r="E33" s="434" t="s">
        <v>290</v>
      </c>
      <c r="F33" s="431"/>
    </row>
    <row r="34" spans="1:6" ht="12.75">
      <c r="A34" s="221" t="s">
        <v>183</v>
      </c>
      <c r="B34" s="39" t="s">
        <v>182</v>
      </c>
      <c r="C34" s="432"/>
      <c r="D34" s="433"/>
      <c r="E34" s="435"/>
      <c r="F34" s="433"/>
    </row>
    <row r="35" spans="1:6" ht="13.5" thickBot="1">
      <c r="A35" s="221">
        <v>1</v>
      </c>
      <c r="B35" s="51">
        <v>2</v>
      </c>
      <c r="C35" s="436">
        <v>3</v>
      </c>
      <c r="D35" s="378"/>
      <c r="E35" s="407">
        <v>4</v>
      </c>
      <c r="F35" s="408"/>
    </row>
    <row r="36" spans="1:6" ht="13.5" thickTop="1">
      <c r="A36" s="209" t="s">
        <v>291</v>
      </c>
      <c r="B36" s="317" t="s">
        <v>438</v>
      </c>
      <c r="C36" s="441"/>
      <c r="D36" s="442"/>
      <c r="E36" s="439"/>
      <c r="F36" s="440"/>
    </row>
    <row r="37" spans="1:6" ht="12.75">
      <c r="A37" s="107" t="s">
        <v>284</v>
      </c>
      <c r="B37" s="69"/>
      <c r="C37" s="437"/>
      <c r="D37" s="438"/>
      <c r="E37" s="428"/>
      <c r="F37" s="429"/>
    </row>
    <row r="38" spans="1:6" ht="12.75">
      <c r="A38" s="107"/>
      <c r="B38" s="69"/>
      <c r="C38" s="437"/>
      <c r="D38" s="438"/>
      <c r="E38" s="428"/>
      <c r="F38" s="429"/>
    </row>
    <row r="39" spans="1:6" ht="12.75">
      <c r="A39" s="107"/>
      <c r="B39" s="69"/>
      <c r="C39" s="437"/>
      <c r="D39" s="438"/>
      <c r="E39" s="428"/>
      <c r="F39" s="429"/>
    </row>
    <row r="40" spans="1:6" ht="12.75">
      <c r="A40" s="107"/>
      <c r="B40" s="69"/>
      <c r="C40" s="437"/>
      <c r="D40" s="438"/>
      <c r="E40" s="428"/>
      <c r="F40" s="429"/>
    </row>
    <row r="41" spans="1:6" ht="13.5" thickBot="1">
      <c r="A41" s="222"/>
      <c r="B41" s="189"/>
      <c r="C41" s="424"/>
      <c r="D41" s="425"/>
      <c r="E41" s="443"/>
      <c r="F41" s="444"/>
    </row>
    <row r="42" ht="13.5" thickTop="1"/>
    <row r="50" spans="1:6" ht="12.75">
      <c r="A50" s="102" t="s">
        <v>135</v>
      </c>
      <c r="B50" s="335"/>
      <c r="C50" s="102"/>
      <c r="D50" s="102"/>
      <c r="E50" s="102"/>
      <c r="F50" s="102"/>
    </row>
    <row r="51" spans="1:6" ht="12.75">
      <c r="A51" s="370" t="s">
        <v>181</v>
      </c>
      <c r="B51" s="371"/>
      <c r="C51" s="51" t="s">
        <v>279</v>
      </c>
      <c r="D51" s="51" t="s">
        <v>1</v>
      </c>
      <c r="E51" s="51" t="s">
        <v>1</v>
      </c>
      <c r="F51" s="51" t="s">
        <v>279</v>
      </c>
    </row>
    <row r="52" spans="1:6" ht="12.75">
      <c r="A52" s="52" t="s">
        <v>183</v>
      </c>
      <c r="B52" s="52" t="s">
        <v>182</v>
      </c>
      <c r="C52" s="52" t="s">
        <v>67</v>
      </c>
      <c r="D52" s="52" t="s">
        <v>66</v>
      </c>
      <c r="E52" s="52" t="s">
        <v>81</v>
      </c>
      <c r="F52" s="52" t="s">
        <v>68</v>
      </c>
    </row>
    <row r="53" spans="1:6" ht="12.75">
      <c r="A53" s="52"/>
      <c r="B53" s="52"/>
      <c r="C53" s="52" t="s">
        <v>280</v>
      </c>
      <c r="D53" s="52"/>
      <c r="E53" s="52"/>
      <c r="F53" s="52" t="s">
        <v>328</v>
      </c>
    </row>
    <row r="54" spans="1:6" ht="13.5" thickBot="1">
      <c r="A54" s="39">
        <v>1</v>
      </c>
      <c r="B54" s="51">
        <v>2</v>
      </c>
      <c r="C54" s="51">
        <v>3</v>
      </c>
      <c r="D54" s="51">
        <v>4</v>
      </c>
      <c r="E54" s="51">
        <v>5</v>
      </c>
      <c r="F54" s="51">
        <v>6</v>
      </c>
    </row>
    <row r="55" spans="1:6" ht="14.25" thickBot="1" thickTop="1">
      <c r="A55" s="162" t="s">
        <v>87</v>
      </c>
      <c r="B55" s="54" t="s">
        <v>439</v>
      </c>
      <c r="C55" s="61">
        <v>45273</v>
      </c>
      <c r="D55" s="61">
        <v>16592</v>
      </c>
      <c r="E55" s="61">
        <v>2710</v>
      </c>
      <c r="F55" s="56">
        <f aca="true" t="shared" si="0" ref="F55:F60">C55+D55-E55</f>
        <v>59155</v>
      </c>
    </row>
    <row r="56" spans="1:6" ht="14.25" thickBot="1" thickTop="1">
      <c r="A56" s="68" t="s">
        <v>292</v>
      </c>
      <c r="B56" s="79" t="s">
        <v>515</v>
      </c>
      <c r="C56" s="21">
        <v>2234</v>
      </c>
      <c r="D56" s="21"/>
      <c r="E56" s="21"/>
      <c r="F56" s="56">
        <f t="shared" si="0"/>
        <v>2234</v>
      </c>
    </row>
    <row r="57" spans="1:6" ht="14.25" thickBot="1" thickTop="1">
      <c r="A57" s="72" t="s">
        <v>88</v>
      </c>
      <c r="B57" s="336" t="s">
        <v>516</v>
      </c>
      <c r="C57" s="24">
        <v>27853</v>
      </c>
      <c r="D57" s="24">
        <v>5781</v>
      </c>
      <c r="E57" s="21">
        <v>1247</v>
      </c>
      <c r="F57" s="56">
        <f t="shared" si="0"/>
        <v>32387</v>
      </c>
    </row>
    <row r="58" spans="1:6" ht="14.25" thickBot="1" thickTop="1">
      <c r="A58" s="68" t="s">
        <v>89</v>
      </c>
      <c r="B58" s="79" t="s">
        <v>517</v>
      </c>
      <c r="C58" s="21">
        <v>22394</v>
      </c>
      <c r="D58" s="21">
        <v>3494</v>
      </c>
      <c r="E58" s="21">
        <v>1024</v>
      </c>
      <c r="F58" s="56">
        <f t="shared" si="0"/>
        <v>24864</v>
      </c>
    </row>
    <row r="59" spans="1:6" ht="14.25" thickBot="1" thickTop="1">
      <c r="A59" s="162" t="s">
        <v>90</v>
      </c>
      <c r="B59" s="87"/>
      <c r="C59" s="25"/>
      <c r="D59" s="25"/>
      <c r="E59" s="21"/>
      <c r="F59" s="56">
        <f t="shared" si="0"/>
        <v>0</v>
      </c>
    </row>
    <row r="60" spans="1:6" ht="13.5" thickTop="1">
      <c r="A60" s="161" t="s">
        <v>91</v>
      </c>
      <c r="B60" s="85" t="s">
        <v>518</v>
      </c>
      <c r="C60" s="90">
        <v>1339</v>
      </c>
      <c r="D60" s="90">
        <v>253</v>
      </c>
      <c r="E60" s="21">
        <v>134</v>
      </c>
      <c r="F60" s="56">
        <f t="shared" si="0"/>
        <v>1458</v>
      </c>
    </row>
    <row r="61" spans="1:6" ht="12.75">
      <c r="A61" s="68" t="s">
        <v>92</v>
      </c>
      <c r="B61" s="79" t="s">
        <v>519</v>
      </c>
      <c r="C61" s="21"/>
      <c r="D61" s="21"/>
      <c r="E61" s="21"/>
      <c r="F61" s="77"/>
    </row>
    <row r="62" spans="1:6" ht="12.75">
      <c r="A62" s="68" t="s">
        <v>93</v>
      </c>
      <c r="B62" s="79" t="s">
        <v>520</v>
      </c>
      <c r="C62" s="21"/>
      <c r="D62" s="21"/>
      <c r="E62" s="21"/>
      <c r="F62" s="77"/>
    </row>
    <row r="63" spans="1:6" ht="13.5" thickBot="1">
      <c r="A63" s="68" t="s">
        <v>94</v>
      </c>
      <c r="B63" s="79" t="s">
        <v>521</v>
      </c>
      <c r="C63" s="21"/>
      <c r="D63" s="21"/>
      <c r="E63" s="21"/>
      <c r="F63" s="77"/>
    </row>
    <row r="64" spans="1:6" ht="14.25" thickBot="1" thickTop="1">
      <c r="A64" s="68" t="s">
        <v>95</v>
      </c>
      <c r="B64" s="79" t="s">
        <v>522</v>
      </c>
      <c r="C64" s="21">
        <v>723</v>
      </c>
      <c r="D64" s="21">
        <v>22</v>
      </c>
      <c r="E64" s="21"/>
      <c r="F64" s="56">
        <f>C64+D64-E64</f>
        <v>745</v>
      </c>
    </row>
    <row r="65" spans="1:6" ht="13.5" thickTop="1">
      <c r="A65" s="162" t="s">
        <v>85</v>
      </c>
      <c r="B65" s="87" t="s">
        <v>523</v>
      </c>
      <c r="C65" s="25">
        <v>258</v>
      </c>
      <c r="D65" s="25"/>
      <c r="E65" s="21"/>
      <c r="F65" s="56">
        <f>C65+D65-E65</f>
        <v>258</v>
      </c>
    </row>
    <row r="66" spans="1:6" ht="12.75">
      <c r="A66" s="161" t="s">
        <v>86</v>
      </c>
      <c r="B66" s="85" t="s">
        <v>440</v>
      </c>
      <c r="C66" s="90"/>
      <c r="D66" s="90"/>
      <c r="E66" s="21"/>
      <c r="F66" s="86"/>
    </row>
    <row r="67" spans="1:6" ht="12.75">
      <c r="A67" s="162" t="s">
        <v>293</v>
      </c>
      <c r="B67" s="87"/>
      <c r="C67" s="25"/>
      <c r="D67" s="25"/>
      <c r="E67" s="21" t="s">
        <v>427</v>
      </c>
      <c r="F67" s="88"/>
    </row>
    <row r="68" spans="1:6" ht="12.75">
      <c r="A68" s="161" t="s">
        <v>294</v>
      </c>
      <c r="B68" s="85" t="s">
        <v>524</v>
      </c>
      <c r="C68" s="90"/>
      <c r="D68" s="90"/>
      <c r="E68" s="21" t="s">
        <v>427</v>
      </c>
      <c r="F68" s="86"/>
    </row>
    <row r="69" spans="1:6" ht="13.5" thickBot="1">
      <c r="A69" s="163" t="s">
        <v>295</v>
      </c>
      <c r="B69" s="337" t="s">
        <v>525</v>
      </c>
      <c r="C69" s="223">
        <f>SUM(C55:C68)</f>
        <v>100074</v>
      </c>
      <c r="D69" s="223">
        <f>SUM(D55:D68)</f>
        <v>26142</v>
      </c>
      <c r="E69" s="223">
        <f>SUM(E55:E68)</f>
        <v>5115</v>
      </c>
      <c r="F69" s="223">
        <f>SUM(F55:F68)</f>
        <v>121101</v>
      </c>
    </row>
    <row r="70" spans="1:6" ht="13.5" thickTop="1">
      <c r="A70" s="17"/>
      <c r="B70" s="38"/>
      <c r="C70" s="17"/>
      <c r="D70" s="17"/>
      <c r="E70" s="17"/>
      <c r="F70" s="17"/>
    </row>
    <row r="71" spans="1:6" ht="12.75">
      <c r="A71" s="386" t="s">
        <v>181</v>
      </c>
      <c r="B71" s="386"/>
      <c r="C71" s="430" t="s">
        <v>289</v>
      </c>
      <c r="D71" s="431"/>
      <c r="E71" s="434" t="s">
        <v>290</v>
      </c>
      <c r="F71" s="431"/>
    </row>
    <row r="72" spans="1:6" ht="12.75">
      <c r="A72" s="221" t="s">
        <v>183</v>
      </c>
      <c r="B72" s="39" t="s">
        <v>182</v>
      </c>
      <c r="C72" s="432"/>
      <c r="D72" s="433"/>
      <c r="E72" s="435"/>
      <c r="F72" s="433"/>
    </row>
    <row r="73" spans="1:6" ht="13.5" thickBot="1">
      <c r="A73" s="221">
        <v>1</v>
      </c>
      <c r="B73" s="51">
        <v>2</v>
      </c>
      <c r="C73" s="436">
        <v>3</v>
      </c>
      <c r="D73" s="378"/>
      <c r="E73" s="407">
        <v>4</v>
      </c>
      <c r="F73" s="408"/>
    </row>
    <row r="74" spans="1:6" ht="13.5" thickTop="1">
      <c r="A74" s="209" t="s">
        <v>296</v>
      </c>
      <c r="B74" s="317" t="s">
        <v>444</v>
      </c>
      <c r="C74" s="439">
        <v>41527</v>
      </c>
      <c r="D74" s="440"/>
      <c r="E74" s="439">
        <f>E76+E77+E78</f>
        <v>47714</v>
      </c>
      <c r="F74" s="440"/>
    </row>
    <row r="75" spans="1:6" ht="12.75">
      <c r="A75" s="107" t="s">
        <v>284</v>
      </c>
      <c r="B75" s="69"/>
      <c r="C75" s="437"/>
      <c r="D75" s="438"/>
      <c r="E75" s="428"/>
      <c r="F75" s="429"/>
    </row>
    <row r="76" spans="1:6" ht="12.75">
      <c r="A76" s="107" t="s">
        <v>297</v>
      </c>
      <c r="B76" s="69" t="s">
        <v>445</v>
      </c>
      <c r="C76" s="437">
        <v>15060</v>
      </c>
      <c r="D76" s="438"/>
      <c r="E76" s="428">
        <v>15167</v>
      </c>
      <c r="F76" s="429"/>
    </row>
    <row r="77" spans="1:6" ht="12.75">
      <c r="A77" s="107" t="s">
        <v>298</v>
      </c>
      <c r="B77" s="69" t="s">
        <v>446</v>
      </c>
      <c r="C77" s="437">
        <v>25484</v>
      </c>
      <c r="D77" s="438"/>
      <c r="E77" s="428">
        <v>31438</v>
      </c>
      <c r="F77" s="429"/>
    </row>
    <row r="78" spans="1:6" ht="12.75">
      <c r="A78" s="107" t="s">
        <v>299</v>
      </c>
      <c r="B78" s="69" t="s">
        <v>526</v>
      </c>
      <c r="C78" s="437">
        <v>983</v>
      </c>
      <c r="D78" s="438"/>
      <c r="E78" s="428">
        <v>1109</v>
      </c>
      <c r="F78" s="429"/>
    </row>
    <row r="79" spans="1:6" ht="26.25">
      <c r="A79" s="225" t="s">
        <v>300</v>
      </c>
      <c r="B79" s="69" t="s">
        <v>447</v>
      </c>
      <c r="C79" s="437">
        <v>3004</v>
      </c>
      <c r="D79" s="438"/>
      <c r="E79" s="428">
        <v>3004</v>
      </c>
      <c r="F79" s="429"/>
    </row>
    <row r="80" spans="1:6" ht="12.75">
      <c r="A80" s="107" t="s">
        <v>284</v>
      </c>
      <c r="B80" s="69"/>
      <c r="C80" s="437"/>
      <c r="D80" s="438"/>
      <c r="E80" s="428"/>
      <c r="F80" s="429"/>
    </row>
    <row r="81" spans="1:6" ht="12.75">
      <c r="A81" s="107" t="s">
        <v>301</v>
      </c>
      <c r="B81" s="69" t="s">
        <v>527</v>
      </c>
      <c r="C81" s="437">
        <v>2866</v>
      </c>
      <c r="D81" s="438"/>
      <c r="E81" s="428">
        <v>2866</v>
      </c>
      <c r="F81" s="429"/>
    </row>
    <row r="82" spans="1:6" ht="12.75">
      <c r="A82" s="107" t="s">
        <v>302</v>
      </c>
      <c r="B82" s="69" t="s">
        <v>528</v>
      </c>
      <c r="C82" s="437">
        <v>138</v>
      </c>
      <c r="D82" s="438"/>
      <c r="E82" s="428">
        <v>138</v>
      </c>
      <c r="F82" s="429"/>
    </row>
    <row r="83" spans="1:6" ht="12.75">
      <c r="A83" s="107"/>
      <c r="B83" s="69" t="s">
        <v>548</v>
      </c>
      <c r="C83" s="437"/>
      <c r="D83" s="438"/>
      <c r="E83" s="428"/>
      <c r="F83" s="429"/>
    </row>
    <row r="84" spans="1:6" ht="12.75">
      <c r="A84" s="107"/>
      <c r="B84" s="69" t="s">
        <v>549</v>
      </c>
      <c r="C84" s="437"/>
      <c r="D84" s="438"/>
      <c r="E84" s="428"/>
      <c r="F84" s="429"/>
    </row>
    <row r="85" spans="1:6" ht="26.25">
      <c r="A85" s="225" t="s">
        <v>304</v>
      </c>
      <c r="B85" s="69" t="s">
        <v>571</v>
      </c>
      <c r="C85" s="437"/>
      <c r="D85" s="438"/>
      <c r="E85" s="428"/>
      <c r="F85" s="429"/>
    </row>
    <row r="86" spans="1:6" ht="12.75">
      <c r="A86" s="107" t="s">
        <v>307</v>
      </c>
      <c r="B86" s="69" t="s">
        <v>458</v>
      </c>
      <c r="C86" s="437">
        <v>1219</v>
      </c>
      <c r="D86" s="438"/>
      <c r="E86" s="428">
        <v>13870</v>
      </c>
      <c r="F86" s="429"/>
    </row>
    <row r="87" spans="1:6" ht="12.75">
      <c r="A87" s="107" t="s">
        <v>284</v>
      </c>
      <c r="B87" s="69"/>
      <c r="C87" s="437"/>
      <c r="D87" s="438"/>
      <c r="E87" s="428"/>
      <c r="F87" s="429"/>
    </row>
    <row r="88" spans="1:6" ht="12.75">
      <c r="A88" s="107" t="s">
        <v>572</v>
      </c>
      <c r="B88" s="69"/>
      <c r="C88" s="437">
        <v>914</v>
      </c>
      <c r="D88" s="438"/>
      <c r="E88" s="428">
        <v>13565</v>
      </c>
      <c r="F88" s="429"/>
    </row>
    <row r="89" spans="1:6" ht="39.75" thickBot="1">
      <c r="A89" s="228" t="s">
        <v>305</v>
      </c>
      <c r="B89" s="189" t="s">
        <v>536</v>
      </c>
      <c r="C89" s="424">
        <v>0</v>
      </c>
      <c r="D89" s="425"/>
      <c r="E89" s="443"/>
      <c r="F89" s="444"/>
    </row>
    <row r="90" spans="1:6" ht="13.5" thickTop="1">
      <c r="A90" s="51"/>
      <c r="B90" s="448" t="s">
        <v>182</v>
      </c>
      <c r="C90" s="449" t="s">
        <v>289</v>
      </c>
      <c r="D90" s="450"/>
      <c r="E90" s="451" t="s">
        <v>309</v>
      </c>
      <c r="F90" s="450"/>
    </row>
    <row r="91" spans="1:6" ht="12.75">
      <c r="A91" s="229" t="s">
        <v>50</v>
      </c>
      <c r="B91" s="376"/>
      <c r="C91" s="432"/>
      <c r="D91" s="433"/>
      <c r="E91" s="435"/>
      <c r="F91" s="433"/>
    </row>
    <row r="92" spans="1:6" ht="13.5" thickBot="1">
      <c r="A92" s="156" t="s">
        <v>208</v>
      </c>
      <c r="B92" s="74">
        <v>2</v>
      </c>
      <c r="C92" s="436">
        <v>3</v>
      </c>
      <c r="D92" s="378"/>
      <c r="E92" s="436">
        <v>4</v>
      </c>
      <c r="F92" s="378"/>
    </row>
    <row r="93" spans="1:6" ht="13.5" thickTop="1">
      <c r="A93" s="106" t="s">
        <v>428</v>
      </c>
      <c r="B93" s="317" t="s">
        <v>459</v>
      </c>
      <c r="C93" s="441"/>
      <c r="D93" s="442"/>
      <c r="E93" s="439"/>
      <c r="F93" s="440"/>
    </row>
    <row r="94" spans="1:6" ht="12.75">
      <c r="A94" s="107" t="s">
        <v>308</v>
      </c>
      <c r="B94" s="69" t="s">
        <v>476</v>
      </c>
      <c r="C94" s="437"/>
      <c r="D94" s="438"/>
      <c r="E94" s="428"/>
      <c r="F94" s="429"/>
    </row>
    <row r="95" spans="1:6" ht="13.5" thickBot="1">
      <c r="A95" s="107" t="s">
        <v>306</v>
      </c>
      <c r="B95" s="189" t="s">
        <v>477</v>
      </c>
      <c r="C95" s="424"/>
      <c r="D95" s="425"/>
      <c r="E95" s="443"/>
      <c r="F95" s="444"/>
    </row>
    <row r="96" spans="1:6" ht="13.5" thickTop="1">
      <c r="A96" s="293"/>
      <c r="B96" s="426" t="s">
        <v>182</v>
      </c>
      <c r="C96" s="430" t="s">
        <v>289</v>
      </c>
      <c r="D96" s="431"/>
      <c r="E96" s="434" t="s">
        <v>290</v>
      </c>
      <c r="F96" s="431"/>
    </row>
    <row r="97" spans="1:6" ht="12.75">
      <c r="A97" s="292"/>
      <c r="B97" s="427"/>
      <c r="C97" s="432"/>
      <c r="D97" s="433"/>
      <c r="E97" s="435"/>
      <c r="F97" s="433"/>
    </row>
    <row r="98" spans="1:6" ht="13.5" thickBot="1">
      <c r="A98" s="292"/>
      <c r="B98" s="51">
        <v>2</v>
      </c>
      <c r="C98" s="436">
        <v>3</v>
      </c>
      <c r="D98" s="378"/>
      <c r="E98" s="436">
        <v>4</v>
      </c>
      <c r="F98" s="378"/>
    </row>
    <row r="99" spans="1:6" ht="13.5" thickTop="1">
      <c r="A99" s="422" t="s">
        <v>332</v>
      </c>
      <c r="B99" s="317"/>
      <c r="C99" s="441"/>
      <c r="D99" s="442"/>
      <c r="E99" s="439"/>
      <c r="F99" s="440"/>
    </row>
    <row r="100" spans="1:6" ht="25.5" customHeight="1" thickBot="1">
      <c r="A100" s="423"/>
      <c r="B100" s="189" t="s">
        <v>460</v>
      </c>
      <c r="C100" s="424">
        <v>61</v>
      </c>
      <c r="D100" s="425"/>
      <c r="E100" s="446">
        <v>173</v>
      </c>
      <c r="F100" s="447"/>
    </row>
    <row r="101" spans="1:6" ht="25.5" customHeight="1" thickTop="1">
      <c r="A101" s="230"/>
      <c r="B101" s="164"/>
      <c r="C101" s="38"/>
      <c r="D101" s="38"/>
      <c r="E101" s="367"/>
      <c r="F101" s="367"/>
    </row>
    <row r="102" spans="1:6" ht="25.5" customHeight="1">
      <c r="A102" s="230"/>
      <c r="B102" s="164"/>
      <c r="C102" s="38"/>
      <c r="D102" s="38"/>
      <c r="E102" s="38"/>
      <c r="F102" s="38"/>
    </row>
    <row r="103" spans="1:6" ht="12.75">
      <c r="A103" s="342" t="s">
        <v>152</v>
      </c>
      <c r="B103" s="335"/>
      <c r="C103" s="102"/>
      <c r="D103" s="102"/>
      <c r="E103" s="102"/>
      <c r="F103" s="102"/>
    </row>
    <row r="104" spans="1:6" ht="12.75">
      <c r="A104" s="370" t="s">
        <v>181</v>
      </c>
      <c r="B104" s="371"/>
      <c r="C104" s="51" t="s">
        <v>279</v>
      </c>
      <c r="D104" s="51" t="s">
        <v>1</v>
      </c>
      <c r="E104" s="51" t="s">
        <v>1</v>
      </c>
      <c r="F104" s="51" t="s">
        <v>279</v>
      </c>
    </row>
    <row r="105" spans="1:6" ht="12.75">
      <c r="A105" s="52" t="s">
        <v>183</v>
      </c>
      <c r="B105" s="52" t="s">
        <v>182</v>
      </c>
      <c r="C105" s="52" t="s">
        <v>67</v>
      </c>
      <c r="D105" s="52" t="s">
        <v>66</v>
      </c>
      <c r="E105" s="52" t="s">
        <v>81</v>
      </c>
      <c r="F105" s="52" t="s">
        <v>68</v>
      </c>
    </row>
    <row r="106" spans="1:6" ht="12.75">
      <c r="A106" s="52"/>
      <c r="B106" s="52"/>
      <c r="C106" s="52" t="s">
        <v>280</v>
      </c>
      <c r="D106" s="52"/>
      <c r="E106" s="52"/>
      <c r="F106" s="52" t="s">
        <v>281</v>
      </c>
    </row>
    <row r="107" spans="1:6" ht="13.5" thickBot="1">
      <c r="A107" s="39">
        <v>1</v>
      </c>
      <c r="B107" s="51">
        <v>2</v>
      </c>
      <c r="C107" s="51">
        <v>3</v>
      </c>
      <c r="D107" s="51">
        <v>4</v>
      </c>
      <c r="E107" s="51">
        <v>5</v>
      </c>
      <c r="F107" s="51">
        <v>6</v>
      </c>
    </row>
    <row r="108" spans="1:6" ht="13.5" thickTop="1">
      <c r="A108" s="162" t="s">
        <v>310</v>
      </c>
      <c r="B108" s="54" t="s">
        <v>448</v>
      </c>
      <c r="C108" s="61"/>
      <c r="D108" s="61"/>
      <c r="E108" s="61" t="s">
        <v>283</v>
      </c>
      <c r="F108" s="56"/>
    </row>
    <row r="109" spans="1:6" ht="26.25">
      <c r="A109" s="219" t="s">
        <v>311</v>
      </c>
      <c r="B109" s="79" t="s">
        <v>529</v>
      </c>
      <c r="C109" s="21"/>
      <c r="D109" s="21"/>
      <c r="E109" s="21" t="s">
        <v>283</v>
      </c>
      <c r="F109" s="77"/>
    </row>
    <row r="110" spans="1:6" ht="12.75">
      <c r="A110" s="72"/>
      <c r="B110" s="336"/>
      <c r="C110" s="24"/>
      <c r="D110" s="24"/>
      <c r="E110" s="21" t="s">
        <v>283</v>
      </c>
      <c r="F110" s="57"/>
    </row>
    <row r="111" spans="1:6" ht="12.75">
      <c r="A111" s="199" t="s">
        <v>84</v>
      </c>
      <c r="B111" s="338" t="s">
        <v>530</v>
      </c>
      <c r="C111" s="231"/>
      <c r="D111" s="231"/>
      <c r="E111" s="231" t="s">
        <v>283</v>
      </c>
      <c r="F111" s="232"/>
    </row>
    <row r="112" spans="1:6" ht="13.5" thickBot="1">
      <c r="A112" s="163" t="s">
        <v>312</v>
      </c>
      <c r="B112" s="337" t="s">
        <v>531</v>
      </c>
      <c r="C112" s="223"/>
      <c r="D112" s="223"/>
      <c r="E112" s="223" t="s">
        <v>283</v>
      </c>
      <c r="F112" s="224"/>
    </row>
    <row r="113" spans="1:6" s="37" customFormat="1" ht="39.75" thickTop="1">
      <c r="A113" s="51"/>
      <c r="B113" s="235" t="s">
        <v>182</v>
      </c>
      <c r="C113" s="234" t="s">
        <v>313</v>
      </c>
      <c r="D113" s="238" t="s">
        <v>290</v>
      </c>
      <c r="E113" s="38"/>
      <c r="F113" s="38"/>
    </row>
    <row r="114" spans="1:6" s="37" customFormat="1" ht="13.5" thickBot="1">
      <c r="A114" s="39">
        <v>1</v>
      </c>
      <c r="B114" s="51">
        <v>2</v>
      </c>
      <c r="C114" s="51">
        <v>3</v>
      </c>
      <c r="D114" s="51">
        <v>4</v>
      </c>
      <c r="E114" s="38"/>
      <c r="F114" s="38"/>
    </row>
    <row r="115" spans="1:6" ht="27" thickBot="1" thickTop="1">
      <c r="A115" s="294" t="s">
        <v>314</v>
      </c>
      <c r="B115" s="339" t="s">
        <v>532</v>
      </c>
      <c r="C115" s="236"/>
      <c r="D115" s="237"/>
      <c r="E115" s="17"/>
      <c r="F115" s="17"/>
    </row>
    <row r="116" spans="1:6" ht="13.5" thickTop="1">
      <c r="A116" s="246"/>
      <c r="B116" s="38"/>
      <c r="C116" s="17"/>
      <c r="D116" s="17"/>
      <c r="E116" s="17"/>
      <c r="F116" s="17"/>
    </row>
    <row r="117" spans="1:6" ht="12.75">
      <c r="A117" s="342" t="s">
        <v>315</v>
      </c>
      <c r="B117" s="335"/>
      <c r="C117" s="102"/>
      <c r="D117" s="102"/>
      <c r="E117" s="102"/>
      <c r="F117" s="102"/>
    </row>
    <row r="118" spans="1:6" ht="12.75">
      <c r="A118" s="370" t="s">
        <v>316</v>
      </c>
      <c r="B118" s="371"/>
      <c r="C118" s="51" t="s">
        <v>279</v>
      </c>
      <c r="D118" s="51" t="s">
        <v>1</v>
      </c>
      <c r="E118" s="51" t="s">
        <v>1</v>
      </c>
      <c r="F118" s="51" t="s">
        <v>279</v>
      </c>
    </row>
    <row r="119" spans="1:6" ht="12.75">
      <c r="A119" s="52" t="s">
        <v>183</v>
      </c>
      <c r="B119" s="52" t="s">
        <v>182</v>
      </c>
      <c r="C119" s="52" t="s">
        <v>67</v>
      </c>
      <c r="D119" s="52" t="s">
        <v>66</v>
      </c>
      <c r="E119" s="52" t="s">
        <v>317</v>
      </c>
      <c r="F119" s="52" t="s">
        <v>68</v>
      </c>
    </row>
    <row r="120" spans="1:6" ht="12.75">
      <c r="A120" s="52"/>
      <c r="B120" s="52"/>
      <c r="C120" s="52" t="s">
        <v>280</v>
      </c>
      <c r="D120" s="52"/>
      <c r="E120" s="52"/>
      <c r="F120" s="52" t="s">
        <v>281</v>
      </c>
    </row>
    <row r="121" spans="1:6" ht="13.5" thickBot="1">
      <c r="A121" s="39">
        <v>1</v>
      </c>
      <c r="B121" s="51">
        <v>2</v>
      </c>
      <c r="C121" s="51">
        <v>3</v>
      </c>
      <c r="D121" s="51">
        <v>4</v>
      </c>
      <c r="E121" s="51">
        <v>5</v>
      </c>
      <c r="F121" s="51">
        <v>6</v>
      </c>
    </row>
    <row r="122" spans="1:6" ht="13.5" thickTop="1">
      <c r="A122" s="162" t="s">
        <v>318</v>
      </c>
      <c r="B122" s="54" t="s">
        <v>469</v>
      </c>
      <c r="C122" s="61"/>
      <c r="D122" s="61"/>
      <c r="E122" s="61" t="s">
        <v>283</v>
      </c>
      <c r="F122" s="56"/>
    </row>
    <row r="123" spans="1:6" ht="12.75">
      <c r="A123" s="219" t="s">
        <v>284</v>
      </c>
      <c r="B123" s="69"/>
      <c r="C123" s="21"/>
      <c r="D123" s="21"/>
      <c r="E123" s="21" t="s">
        <v>283</v>
      </c>
      <c r="F123" s="77"/>
    </row>
    <row r="124" spans="1:6" ht="13.5" thickBot="1">
      <c r="A124" s="82"/>
      <c r="B124" s="189"/>
      <c r="C124" s="91"/>
      <c r="D124" s="91"/>
      <c r="E124" s="91" t="s">
        <v>283</v>
      </c>
      <c r="F124" s="182"/>
    </row>
    <row r="125" spans="1:6" s="239" customFormat="1" ht="27" thickTop="1">
      <c r="A125" s="418" t="s">
        <v>50</v>
      </c>
      <c r="B125" s="419"/>
      <c r="C125" s="420"/>
      <c r="D125" s="241" t="s">
        <v>182</v>
      </c>
      <c r="E125" s="238" t="s">
        <v>319</v>
      </c>
      <c r="F125" s="238" t="s">
        <v>320</v>
      </c>
    </row>
    <row r="126" spans="1:6" ht="13.5" thickBot="1">
      <c r="A126" s="421"/>
      <c r="B126" s="419"/>
      <c r="C126" s="420"/>
      <c r="D126" s="195">
        <v>2</v>
      </c>
      <c r="E126" s="188">
        <v>3</v>
      </c>
      <c r="F126" s="188">
        <v>4</v>
      </c>
    </row>
    <row r="127" spans="1:6" ht="24.75" customHeight="1" thickBot="1" thickTop="1">
      <c r="A127" s="416" t="s">
        <v>323</v>
      </c>
      <c r="B127" s="417"/>
      <c r="C127" s="417"/>
      <c r="D127" s="316" t="s">
        <v>478</v>
      </c>
      <c r="E127" s="249"/>
      <c r="F127" s="248"/>
    </row>
    <row r="128" spans="1:6" s="240" customFormat="1" ht="36.75" customHeight="1" thickTop="1">
      <c r="A128" s="421"/>
      <c r="B128" s="419"/>
      <c r="C128" s="420"/>
      <c r="D128" s="295" t="s">
        <v>182</v>
      </c>
      <c r="E128" s="295" t="s">
        <v>321</v>
      </c>
      <c r="F128" s="295" t="s">
        <v>322</v>
      </c>
    </row>
    <row r="129" spans="1:6" ht="13.5" thickBot="1">
      <c r="A129" s="421"/>
      <c r="B129" s="419"/>
      <c r="C129" s="420"/>
      <c r="D129" s="188">
        <v>2</v>
      </c>
      <c r="E129" s="188">
        <v>3</v>
      </c>
      <c r="F129" s="188">
        <v>4</v>
      </c>
    </row>
    <row r="130" spans="1:6" ht="38.25" customHeight="1" thickBot="1" thickTop="1">
      <c r="A130" s="413" t="s">
        <v>324</v>
      </c>
      <c r="B130" s="414"/>
      <c r="C130" s="445"/>
      <c r="D130" s="316" t="s">
        <v>533</v>
      </c>
      <c r="E130" s="249"/>
      <c r="F130" s="248"/>
    </row>
    <row r="131" spans="1:6" ht="16.5" customHeight="1" thickTop="1">
      <c r="A131" s="230"/>
      <c r="B131" s="340"/>
      <c r="C131" s="230"/>
      <c r="D131" s="38"/>
      <c r="E131" s="38"/>
      <c r="F131" s="38"/>
    </row>
    <row r="132" spans="1:6" ht="12.75">
      <c r="A132" s="102" t="s">
        <v>325</v>
      </c>
      <c r="B132" s="335"/>
      <c r="C132" s="102"/>
      <c r="D132" s="102"/>
      <c r="E132" s="102"/>
      <c r="F132" s="102"/>
    </row>
    <row r="133" spans="1:6" ht="12.75">
      <c r="A133" s="370" t="s">
        <v>181</v>
      </c>
      <c r="B133" s="371"/>
      <c r="C133" s="51" t="s">
        <v>326</v>
      </c>
      <c r="D133" s="51" t="s">
        <v>1</v>
      </c>
      <c r="E133" s="51" t="s">
        <v>1</v>
      </c>
      <c r="F133" s="51" t="s">
        <v>230</v>
      </c>
    </row>
    <row r="134" spans="1:6" ht="12.75">
      <c r="A134" s="52" t="s">
        <v>183</v>
      </c>
      <c r="B134" s="52" t="s">
        <v>182</v>
      </c>
      <c r="C134" s="52" t="s">
        <v>327</v>
      </c>
      <c r="D134" s="52" t="s">
        <v>66</v>
      </c>
      <c r="E134" s="52" t="s">
        <v>317</v>
      </c>
      <c r="F134" s="52" t="s">
        <v>68</v>
      </c>
    </row>
    <row r="135" spans="1:6" ht="12.75">
      <c r="A135" s="52"/>
      <c r="B135" s="52"/>
      <c r="C135" s="52" t="s">
        <v>328</v>
      </c>
      <c r="D135" s="52"/>
      <c r="E135" s="52"/>
      <c r="F135" s="52" t="s">
        <v>281</v>
      </c>
    </row>
    <row r="136" spans="1:6" ht="13.5" thickBot="1">
      <c r="A136" s="39">
        <v>1</v>
      </c>
      <c r="B136" s="51">
        <v>2</v>
      </c>
      <c r="C136" s="51">
        <v>3</v>
      </c>
      <c r="D136" s="51">
        <v>4</v>
      </c>
      <c r="E136" s="51">
        <v>5</v>
      </c>
      <c r="F136" s="51">
        <v>6</v>
      </c>
    </row>
    <row r="137" spans="1:6" ht="27" thickTop="1">
      <c r="A137" s="242" t="s">
        <v>329</v>
      </c>
      <c r="B137" s="54" t="s">
        <v>479</v>
      </c>
      <c r="C137" s="61"/>
      <c r="D137" s="61"/>
      <c r="E137" s="61" t="s">
        <v>283</v>
      </c>
      <c r="F137" s="56"/>
    </row>
    <row r="138" spans="1:6" ht="12.75">
      <c r="A138" s="219" t="s">
        <v>284</v>
      </c>
      <c r="B138" s="69"/>
      <c r="C138" s="21"/>
      <c r="D138" s="21"/>
      <c r="E138" s="21" t="s">
        <v>283</v>
      </c>
      <c r="F138" s="77"/>
    </row>
    <row r="139" spans="1:6" ht="13.5" thickBot="1">
      <c r="A139" s="82"/>
      <c r="B139" s="189"/>
      <c r="C139" s="91"/>
      <c r="D139" s="91"/>
      <c r="E139" s="91" t="s">
        <v>283</v>
      </c>
      <c r="F139" s="182"/>
    </row>
    <row r="140" spans="1:6" s="239" customFormat="1" ht="27" thickTop="1">
      <c r="A140" s="418" t="s">
        <v>50</v>
      </c>
      <c r="B140" s="419"/>
      <c r="C140" s="420"/>
      <c r="D140" s="241" t="s">
        <v>182</v>
      </c>
      <c r="E140" s="238" t="s">
        <v>319</v>
      </c>
      <c r="F140" s="238" t="s">
        <v>429</v>
      </c>
    </row>
    <row r="141" spans="1:6" ht="13.5" thickBot="1">
      <c r="A141" s="421"/>
      <c r="B141" s="419"/>
      <c r="C141" s="420"/>
      <c r="D141" s="195">
        <v>2</v>
      </c>
      <c r="E141" s="188">
        <v>3</v>
      </c>
      <c r="F141" s="188">
        <v>4</v>
      </c>
    </row>
    <row r="142" spans="1:6" ht="39.75" customHeight="1" thickTop="1">
      <c r="A142" s="416" t="s">
        <v>330</v>
      </c>
      <c r="B142" s="417"/>
      <c r="C142" s="417"/>
      <c r="D142" s="317" t="s">
        <v>534</v>
      </c>
      <c r="E142" s="245"/>
      <c r="F142" s="226"/>
    </row>
    <row r="143" spans="1:6" ht="23.25" customHeight="1" thickBot="1">
      <c r="A143" s="413" t="s">
        <v>331</v>
      </c>
      <c r="B143" s="414"/>
      <c r="C143" s="415"/>
      <c r="D143" s="189" t="s">
        <v>535</v>
      </c>
      <c r="E143" s="216"/>
      <c r="F143" s="227"/>
    </row>
    <row r="144" ht="13.5" thickTop="1"/>
  </sheetData>
  <sheetProtection/>
  <mergeCells count="89">
    <mergeCell ref="B90:B91"/>
    <mergeCell ref="E93:F93"/>
    <mergeCell ref="E94:F94"/>
    <mergeCell ref="E95:F95"/>
    <mergeCell ref="C90:D91"/>
    <mergeCell ref="E90:F91"/>
    <mergeCell ref="C92:D92"/>
    <mergeCell ref="E92:F92"/>
    <mergeCell ref="C95:D95"/>
    <mergeCell ref="C93:D93"/>
    <mergeCell ref="E88:F88"/>
    <mergeCell ref="E89:F89"/>
    <mergeCell ref="C89:D89"/>
    <mergeCell ref="C99:D99"/>
    <mergeCell ref="E99:F99"/>
    <mergeCell ref="A130:C130"/>
    <mergeCell ref="A128:C129"/>
    <mergeCell ref="E100:F100"/>
    <mergeCell ref="A127:C127"/>
    <mergeCell ref="A125:C126"/>
    <mergeCell ref="E9:F9"/>
    <mergeCell ref="A15:B15"/>
    <mergeCell ref="A33:B33"/>
    <mergeCell ref="C33:D34"/>
    <mergeCell ref="E33:F34"/>
    <mergeCell ref="C35:D35"/>
    <mergeCell ref="E35:F35"/>
    <mergeCell ref="C36:D36"/>
    <mergeCell ref="C37:D37"/>
    <mergeCell ref="E36:F36"/>
    <mergeCell ref="E37:F37"/>
    <mergeCell ref="E40:F40"/>
    <mergeCell ref="E41:F41"/>
    <mergeCell ref="C38:D38"/>
    <mergeCell ref="C39:D39"/>
    <mergeCell ref="C40:D40"/>
    <mergeCell ref="C41:D41"/>
    <mergeCell ref="E38:F38"/>
    <mergeCell ref="E39:F39"/>
    <mergeCell ref="A51:B51"/>
    <mergeCell ref="A71:B71"/>
    <mergeCell ref="C71:D72"/>
    <mergeCell ref="E71:F72"/>
    <mergeCell ref="C73:D73"/>
    <mergeCell ref="E73:F73"/>
    <mergeCell ref="C74:D74"/>
    <mergeCell ref="E74:F74"/>
    <mergeCell ref="E77:F77"/>
    <mergeCell ref="C78:D78"/>
    <mergeCell ref="E78:F78"/>
    <mergeCell ref="C75:D75"/>
    <mergeCell ref="E75:F75"/>
    <mergeCell ref="C76:D76"/>
    <mergeCell ref="E76:F76"/>
    <mergeCell ref="C84:D84"/>
    <mergeCell ref="C85:D85"/>
    <mergeCell ref="C86:D86"/>
    <mergeCell ref="C77:D77"/>
    <mergeCell ref="E79:F79"/>
    <mergeCell ref="E80:F80"/>
    <mergeCell ref="E81:F81"/>
    <mergeCell ref="C83:D83"/>
    <mergeCell ref="C79:D79"/>
    <mergeCell ref="C80:D80"/>
    <mergeCell ref="C81:D81"/>
    <mergeCell ref="C82:D82"/>
    <mergeCell ref="E82:F82"/>
    <mergeCell ref="E83:F83"/>
    <mergeCell ref="E84:F84"/>
    <mergeCell ref="E85:F85"/>
    <mergeCell ref="E86:F86"/>
    <mergeCell ref="E87:F87"/>
    <mergeCell ref="C96:D97"/>
    <mergeCell ref="E96:F97"/>
    <mergeCell ref="C98:D98"/>
    <mergeCell ref="E98:F98"/>
    <mergeCell ref="C87:D87"/>
    <mergeCell ref="C88:D88"/>
    <mergeCell ref="C94:D94"/>
    <mergeCell ref="E8:F8"/>
    <mergeCell ref="A133:B133"/>
    <mergeCell ref="A143:C143"/>
    <mergeCell ref="A142:C142"/>
    <mergeCell ref="A140:C141"/>
    <mergeCell ref="A99:A100"/>
    <mergeCell ref="A104:B104"/>
    <mergeCell ref="A118:B118"/>
    <mergeCell ref="C100:D100"/>
    <mergeCell ref="B96:B97"/>
  </mergeCells>
  <printOptions/>
  <pageMargins left="0.7874015748031497" right="0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0">
      <selection activeCell="F1" sqref="F1"/>
    </sheetView>
  </sheetViews>
  <sheetFormatPr defaultColWidth="9.00390625" defaultRowHeight="12.75"/>
  <cols>
    <col min="1" max="1" width="39.50390625" style="0" customWidth="1"/>
    <col min="2" max="2" width="7.625" style="0" customWidth="1"/>
    <col min="3" max="3" width="11.375" style="0" customWidth="1"/>
    <col min="4" max="4" width="12.50390625" style="0" customWidth="1"/>
    <col min="5" max="5" width="11.375" style="0" customWidth="1"/>
    <col min="6" max="6" width="12.50390625" style="0" customWidth="1"/>
  </cols>
  <sheetData>
    <row r="1" spans="1:6" ht="12.75">
      <c r="A1" s="103" t="s">
        <v>333</v>
      </c>
      <c r="B1" s="103"/>
      <c r="C1" s="103"/>
      <c r="D1" s="103"/>
      <c r="E1" s="103"/>
      <c r="F1" s="103"/>
    </row>
    <row r="2" spans="1:6" ht="12.75">
      <c r="A2" s="436" t="s">
        <v>181</v>
      </c>
      <c r="B2" s="378"/>
      <c r="C2" s="370" t="s">
        <v>98</v>
      </c>
      <c r="D2" s="371"/>
      <c r="E2" s="370" t="s">
        <v>99</v>
      </c>
      <c r="F2" s="371"/>
    </row>
    <row r="3" spans="1:6" ht="12.75">
      <c r="A3" s="73"/>
      <c r="B3" s="205"/>
      <c r="C3" s="52" t="s">
        <v>67</v>
      </c>
      <c r="D3" s="52" t="s">
        <v>68</v>
      </c>
      <c r="E3" s="52" t="s">
        <v>67</v>
      </c>
      <c r="F3" s="52" t="s">
        <v>68</v>
      </c>
    </row>
    <row r="4" spans="1:6" ht="12.75">
      <c r="A4" s="52" t="s">
        <v>183</v>
      </c>
      <c r="B4" s="52" t="s">
        <v>182</v>
      </c>
      <c r="C4" s="52" t="s">
        <v>334</v>
      </c>
      <c r="D4" s="52" t="s">
        <v>281</v>
      </c>
      <c r="E4" s="52" t="s">
        <v>334</v>
      </c>
      <c r="F4" s="52" t="s">
        <v>281</v>
      </c>
    </row>
    <row r="5" spans="1:6" ht="13.5" thickBot="1">
      <c r="A5" s="39">
        <v>1</v>
      </c>
      <c r="B5" s="51">
        <v>2</v>
      </c>
      <c r="C5" s="51">
        <v>3</v>
      </c>
      <c r="D5" s="51">
        <v>4</v>
      </c>
      <c r="E5" s="51">
        <v>5</v>
      </c>
      <c r="F5" s="51">
        <v>6</v>
      </c>
    </row>
    <row r="6" spans="1:6" ht="27" thickTop="1">
      <c r="A6" s="251" t="s">
        <v>335</v>
      </c>
      <c r="B6" s="252" t="s">
        <v>480</v>
      </c>
      <c r="C6" s="253">
        <v>38</v>
      </c>
      <c r="D6" s="253">
        <v>38</v>
      </c>
      <c r="E6" s="253">
        <v>1</v>
      </c>
      <c r="F6" s="254">
        <v>1</v>
      </c>
    </row>
    <row r="7" spans="1:6" ht="26.25">
      <c r="A7" s="213" t="s">
        <v>336</v>
      </c>
      <c r="B7" s="85" t="s">
        <v>481</v>
      </c>
      <c r="C7" s="90">
        <v>36</v>
      </c>
      <c r="D7" s="90">
        <v>36</v>
      </c>
      <c r="E7" s="90"/>
      <c r="F7" s="86"/>
    </row>
    <row r="8" spans="1:6" ht="26.25">
      <c r="A8" s="220" t="s">
        <v>337</v>
      </c>
      <c r="B8" s="79" t="s">
        <v>482</v>
      </c>
      <c r="C8" s="21"/>
      <c r="D8" s="21"/>
      <c r="E8" s="21"/>
      <c r="F8" s="77"/>
    </row>
    <row r="9" spans="1:6" ht="25.5" customHeight="1">
      <c r="A9" s="220" t="s">
        <v>344</v>
      </c>
      <c r="B9" s="79" t="s">
        <v>483</v>
      </c>
      <c r="C9" s="21"/>
      <c r="D9" s="21"/>
      <c r="E9" s="21"/>
      <c r="F9" s="77"/>
    </row>
    <row r="10" spans="1:6" ht="26.25">
      <c r="A10" s="220" t="s">
        <v>338</v>
      </c>
      <c r="B10" s="79" t="s">
        <v>484</v>
      </c>
      <c r="C10" s="21"/>
      <c r="D10" s="21"/>
      <c r="E10" s="21"/>
      <c r="F10" s="77"/>
    </row>
    <row r="11" spans="1:6" ht="21" customHeight="1">
      <c r="A11" s="259" t="s">
        <v>100</v>
      </c>
      <c r="B11" s="79" t="s">
        <v>485</v>
      </c>
      <c r="C11" s="21"/>
      <c r="D11" s="21"/>
      <c r="E11" s="21">
        <v>0</v>
      </c>
      <c r="F11" s="67">
        <v>0</v>
      </c>
    </row>
    <row r="12" spans="1:6" ht="18.75" customHeight="1">
      <c r="A12" s="259" t="s">
        <v>339</v>
      </c>
      <c r="B12" s="79" t="s">
        <v>486</v>
      </c>
      <c r="C12" s="21"/>
      <c r="D12" s="21"/>
      <c r="E12" s="21">
        <v>7700</v>
      </c>
      <c r="F12" s="67">
        <v>0</v>
      </c>
    </row>
    <row r="13" spans="1:6" ht="19.5" customHeight="1">
      <c r="A13" s="260" t="s">
        <v>84</v>
      </c>
      <c r="B13" s="87" t="s">
        <v>487</v>
      </c>
      <c r="C13" s="25"/>
      <c r="D13" s="25"/>
      <c r="E13" s="25"/>
      <c r="F13" s="82"/>
    </row>
    <row r="14" spans="1:6" ht="20.25" customHeight="1">
      <c r="A14" s="261" t="s">
        <v>341</v>
      </c>
      <c r="B14" s="255" t="s">
        <v>488</v>
      </c>
      <c r="C14" s="50">
        <f>SUM(C6:C13)-C7</f>
        <v>38</v>
      </c>
      <c r="D14" s="50">
        <f>SUM(D6:D13)-D7</f>
        <v>38</v>
      </c>
      <c r="E14" s="50">
        <f>SUM(E6:E13)-E10</f>
        <v>7701</v>
      </c>
      <c r="F14" s="163">
        <f>SUM(F6:F13)-F10</f>
        <v>1</v>
      </c>
    </row>
    <row r="15" spans="1:6" ht="38.25" customHeight="1">
      <c r="A15" s="298" t="s">
        <v>340</v>
      </c>
      <c r="B15" s="296"/>
      <c r="C15" s="23"/>
      <c r="D15" s="23"/>
      <c r="E15" s="23"/>
      <c r="F15" s="297"/>
    </row>
    <row r="16" spans="1:6" ht="26.25">
      <c r="A16" s="299" t="s">
        <v>335</v>
      </c>
      <c r="B16" s="85" t="s">
        <v>489</v>
      </c>
      <c r="C16" s="90"/>
      <c r="D16" s="90"/>
      <c r="E16" s="90"/>
      <c r="F16" s="86"/>
    </row>
    <row r="17" spans="1:6" ht="26.25">
      <c r="A17" s="213" t="s">
        <v>336</v>
      </c>
      <c r="B17" s="85" t="s">
        <v>490</v>
      </c>
      <c r="C17" s="90"/>
      <c r="D17" s="90"/>
      <c r="E17" s="90"/>
      <c r="F17" s="86"/>
    </row>
    <row r="18" spans="1:6" ht="26.25">
      <c r="A18" s="220" t="s">
        <v>337</v>
      </c>
      <c r="B18" s="79" t="s">
        <v>491</v>
      </c>
      <c r="C18" s="21"/>
      <c r="D18" s="21"/>
      <c r="E18" s="21"/>
      <c r="F18" s="77"/>
    </row>
    <row r="19" spans="1:6" ht="26.25" customHeight="1">
      <c r="A19" s="220" t="s">
        <v>343</v>
      </c>
      <c r="B19" s="79" t="s">
        <v>492</v>
      </c>
      <c r="C19" s="21"/>
      <c r="D19" s="21"/>
      <c r="E19" s="21"/>
      <c r="F19" s="77"/>
    </row>
    <row r="20" spans="1:6" ht="26.25">
      <c r="A20" s="220" t="s">
        <v>338</v>
      </c>
      <c r="B20" s="79" t="s">
        <v>493</v>
      </c>
      <c r="C20" s="21"/>
      <c r="D20" s="21"/>
      <c r="E20" s="21"/>
      <c r="F20" s="77"/>
    </row>
    <row r="21" spans="1:6" ht="24" customHeight="1">
      <c r="A21" s="260" t="s">
        <v>84</v>
      </c>
      <c r="B21" s="87" t="s">
        <v>494</v>
      </c>
      <c r="C21" s="25"/>
      <c r="D21" s="25"/>
      <c r="E21" s="25"/>
      <c r="F21" s="88"/>
    </row>
    <row r="22" spans="1:6" ht="22.5" customHeight="1">
      <c r="A22" s="261" t="s">
        <v>341</v>
      </c>
      <c r="B22" s="255" t="s">
        <v>495</v>
      </c>
      <c r="C22" s="50"/>
      <c r="D22" s="50"/>
      <c r="E22" s="50"/>
      <c r="F22" s="258"/>
    </row>
    <row r="23" spans="1:6" ht="18" customHeight="1">
      <c r="A23" s="300" t="s">
        <v>430</v>
      </c>
      <c r="B23" s="296"/>
      <c r="C23" s="23"/>
      <c r="D23" s="23"/>
      <c r="E23" s="23"/>
      <c r="F23" s="297"/>
    </row>
    <row r="24" spans="1:6" ht="52.5">
      <c r="A24" s="213" t="s">
        <v>431</v>
      </c>
      <c r="B24" s="85" t="s">
        <v>496</v>
      </c>
      <c r="C24" s="90"/>
      <c r="D24" s="90"/>
      <c r="E24" s="90"/>
      <c r="F24" s="86"/>
    </row>
    <row r="25" spans="1:6" ht="65.25" customHeight="1" thickBot="1">
      <c r="A25" s="256" t="s">
        <v>342</v>
      </c>
      <c r="B25" s="58" t="s">
        <v>497</v>
      </c>
      <c r="C25" s="66"/>
      <c r="D25" s="66"/>
      <c r="E25" s="66"/>
      <c r="F25" s="59"/>
    </row>
    <row r="26" spans="1:6" ht="13.5" thickTop="1">
      <c r="A26" s="17"/>
      <c r="B26" s="164"/>
      <c r="C26" s="17"/>
      <c r="D26" s="17"/>
      <c r="E26" s="17"/>
      <c r="F26" s="17"/>
    </row>
    <row r="27" spans="1:6" ht="12.75">
      <c r="A27" s="17"/>
      <c r="B27" s="164"/>
      <c r="C27" s="17"/>
      <c r="D27" s="17"/>
      <c r="E27" s="17"/>
      <c r="F27" s="17"/>
    </row>
  </sheetData>
  <sheetProtection/>
  <mergeCells count="3">
    <mergeCell ref="A2:B2"/>
    <mergeCell ref="C2:D2"/>
    <mergeCell ref="E2:F2"/>
  </mergeCells>
  <printOptions/>
  <pageMargins left="0.7874015748031497" right="0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6"/>
  <sheetViews>
    <sheetView tabSelected="1" zoomScalePageLayoutView="0" workbookViewId="0" topLeftCell="A65">
      <selection activeCell="A96" sqref="A96"/>
    </sheetView>
  </sheetViews>
  <sheetFormatPr defaultColWidth="9.00390625" defaultRowHeight="12.75"/>
  <cols>
    <col min="1" max="1" width="37.00390625" style="0" customWidth="1"/>
    <col min="2" max="2" width="6.625" style="0" customWidth="1"/>
    <col min="3" max="3" width="9.625" style="0" customWidth="1"/>
    <col min="4" max="4" width="11.375" style="0" customWidth="1"/>
    <col min="5" max="5" width="11.50390625" style="0" customWidth="1"/>
    <col min="6" max="6" width="10.375" style="0" customWidth="1"/>
  </cols>
  <sheetData>
    <row r="1" spans="1:6" ht="12.75">
      <c r="A1" s="462" t="s">
        <v>345</v>
      </c>
      <c r="B1" s="462"/>
      <c r="C1" s="462"/>
      <c r="D1" s="462"/>
      <c r="E1" s="462"/>
      <c r="F1" s="462"/>
    </row>
    <row r="2" spans="1:6" s="37" customFormat="1" ht="12.75">
      <c r="A2" s="386" t="s">
        <v>181</v>
      </c>
      <c r="B2" s="386"/>
      <c r="C2" s="465" t="s">
        <v>346</v>
      </c>
      <c r="D2" s="465"/>
      <c r="E2" s="465" t="s">
        <v>347</v>
      </c>
      <c r="F2" s="465"/>
    </row>
    <row r="3" spans="1:6" s="37" customFormat="1" ht="12.75">
      <c r="A3" s="39" t="s">
        <v>183</v>
      </c>
      <c r="B3" s="39" t="s">
        <v>182</v>
      </c>
      <c r="C3" s="465"/>
      <c r="D3" s="465"/>
      <c r="E3" s="465"/>
      <c r="F3" s="465"/>
    </row>
    <row r="4" spans="1:6" s="37" customFormat="1" ht="13.5" thickBot="1">
      <c r="A4" s="39">
        <v>1</v>
      </c>
      <c r="B4" s="51">
        <v>2</v>
      </c>
      <c r="C4" s="454">
        <v>3</v>
      </c>
      <c r="D4" s="454"/>
      <c r="E4" s="454">
        <v>4</v>
      </c>
      <c r="F4" s="454"/>
    </row>
    <row r="5" spans="1:6" ht="27" thickTop="1">
      <c r="A5" s="263" t="s">
        <v>348</v>
      </c>
      <c r="B5" s="243">
        <v>620</v>
      </c>
      <c r="C5" s="439">
        <v>73978</v>
      </c>
      <c r="D5" s="442"/>
      <c r="E5" s="439">
        <v>115105</v>
      </c>
      <c r="F5" s="440"/>
    </row>
    <row r="6" spans="1:6" ht="26.25">
      <c r="A6" s="219" t="s">
        <v>349</v>
      </c>
      <c r="B6" s="318">
        <v>621</v>
      </c>
      <c r="C6" s="428">
        <v>51552</v>
      </c>
      <c r="D6" s="438"/>
      <c r="E6" s="428">
        <v>92462</v>
      </c>
      <c r="F6" s="429"/>
    </row>
    <row r="7" spans="1:6" ht="12.75">
      <c r="A7" s="219" t="s">
        <v>350</v>
      </c>
      <c r="B7" s="318">
        <v>622</v>
      </c>
      <c r="C7" s="428">
        <v>6130</v>
      </c>
      <c r="D7" s="438"/>
      <c r="E7" s="428">
        <v>5299</v>
      </c>
      <c r="F7" s="429"/>
    </row>
    <row r="8" spans="1:6" ht="12.75">
      <c r="A8" s="219" t="s">
        <v>351</v>
      </c>
      <c r="B8" s="318">
        <v>623</v>
      </c>
      <c r="C8" s="428">
        <v>16296</v>
      </c>
      <c r="D8" s="438"/>
      <c r="E8" s="437">
        <f>E5-E6-E7</f>
        <v>17344</v>
      </c>
      <c r="F8" s="429"/>
    </row>
    <row r="9" spans="1:6" ht="12.75">
      <c r="A9" s="219" t="s">
        <v>352</v>
      </c>
      <c r="B9" s="318">
        <v>630</v>
      </c>
      <c r="C9" s="428">
        <v>40</v>
      </c>
      <c r="D9" s="438"/>
      <c r="E9" s="428"/>
      <c r="F9" s="429"/>
    </row>
    <row r="10" spans="1:6" ht="26.25">
      <c r="A10" s="219" t="s">
        <v>349</v>
      </c>
      <c r="B10" s="318">
        <v>631</v>
      </c>
      <c r="C10" s="428">
        <v>40</v>
      </c>
      <c r="D10" s="438"/>
      <c r="E10" s="428"/>
      <c r="F10" s="429"/>
    </row>
    <row r="11" spans="1:6" ht="12.75">
      <c r="A11" s="219" t="s">
        <v>350</v>
      </c>
      <c r="B11" s="318">
        <v>632</v>
      </c>
      <c r="C11" s="428"/>
      <c r="D11" s="438"/>
      <c r="E11" s="428"/>
      <c r="F11" s="429"/>
    </row>
    <row r="12" spans="1:6" ht="12.75">
      <c r="A12" s="267" t="s">
        <v>351</v>
      </c>
      <c r="B12" s="341">
        <v>633</v>
      </c>
      <c r="C12" s="470"/>
      <c r="D12" s="471"/>
      <c r="E12" s="470"/>
      <c r="F12" s="472"/>
    </row>
    <row r="13" spans="1:6" ht="12.75">
      <c r="A13" s="214" t="s">
        <v>353</v>
      </c>
      <c r="B13" s="320">
        <v>640</v>
      </c>
      <c r="C13" s="458">
        <f>C5+C9</f>
        <v>74018</v>
      </c>
      <c r="D13" s="468"/>
      <c r="E13" s="458">
        <f>E5+E9</f>
        <v>115105</v>
      </c>
      <c r="F13" s="468"/>
    </row>
    <row r="14" spans="1:6" ht="12.75">
      <c r="A14" s="219" t="s">
        <v>354</v>
      </c>
      <c r="B14" s="318"/>
      <c r="C14" s="428"/>
      <c r="D14" s="438"/>
      <c r="E14" s="428"/>
      <c r="F14" s="429"/>
    </row>
    <row r="15" spans="1:6" ht="12.75">
      <c r="A15" s="219" t="s">
        <v>355</v>
      </c>
      <c r="B15" s="318">
        <v>650</v>
      </c>
      <c r="C15" s="437">
        <v>181194</v>
      </c>
      <c r="D15" s="429"/>
      <c r="E15" s="437">
        <f>142902+57503</f>
        <v>200405</v>
      </c>
      <c r="F15" s="429"/>
    </row>
    <row r="16" spans="1:6" ht="24" customHeight="1">
      <c r="A16" s="219" t="s">
        <v>356</v>
      </c>
      <c r="B16" s="318">
        <v>651</v>
      </c>
      <c r="C16" s="428">
        <v>41532</v>
      </c>
      <c r="D16" s="429"/>
      <c r="E16" s="428">
        <v>29388</v>
      </c>
      <c r="F16" s="429"/>
    </row>
    <row r="17" spans="1:6" ht="12.75">
      <c r="A17" s="219" t="s">
        <v>357</v>
      </c>
      <c r="B17" s="318">
        <v>652</v>
      </c>
      <c r="C17" s="428">
        <v>21917</v>
      </c>
      <c r="D17" s="429"/>
      <c r="E17" s="428">
        <v>40900</v>
      </c>
      <c r="F17" s="429"/>
    </row>
    <row r="18" spans="1:6" ht="12.75">
      <c r="A18" s="219" t="s">
        <v>358</v>
      </c>
      <c r="B18" s="318">
        <v>653</v>
      </c>
      <c r="C18" s="428">
        <v>8322</v>
      </c>
      <c r="D18" s="429"/>
      <c r="E18" s="428">
        <v>16567</v>
      </c>
      <c r="F18" s="429"/>
    </row>
    <row r="19" spans="1:6" ht="12.75">
      <c r="A19" s="219" t="s">
        <v>359</v>
      </c>
      <c r="B19" s="318">
        <v>654</v>
      </c>
      <c r="C19" s="428">
        <v>25712</v>
      </c>
      <c r="D19" s="429"/>
      <c r="E19" s="428">
        <v>57336</v>
      </c>
      <c r="F19" s="429"/>
    </row>
    <row r="20" spans="1:6" ht="12.75">
      <c r="A20" s="219" t="s">
        <v>360</v>
      </c>
      <c r="B20" s="318">
        <v>655</v>
      </c>
      <c r="C20" s="428">
        <v>167</v>
      </c>
      <c r="D20" s="429"/>
      <c r="E20" s="428">
        <v>167</v>
      </c>
      <c r="F20" s="429"/>
    </row>
    <row r="21" spans="1:6" ht="12.75">
      <c r="A21" s="219" t="s">
        <v>361</v>
      </c>
      <c r="B21" s="318">
        <v>656</v>
      </c>
      <c r="C21" s="428">
        <f>C15-C16-C17-C18-C19-C20</f>
        <v>83544</v>
      </c>
      <c r="D21" s="429"/>
      <c r="E21" s="428">
        <f>E15-E16-E17-E18-E19-E20</f>
        <v>56047</v>
      </c>
      <c r="F21" s="429"/>
    </row>
    <row r="22" spans="1:6" ht="12.75">
      <c r="A22" s="219" t="s">
        <v>352</v>
      </c>
      <c r="B22" s="318">
        <v>660</v>
      </c>
      <c r="C22" s="428"/>
      <c r="D22" s="438"/>
      <c r="E22" s="428"/>
      <c r="F22" s="429"/>
    </row>
    <row r="23" spans="1:6" ht="26.25">
      <c r="A23" s="219" t="s">
        <v>362</v>
      </c>
      <c r="B23" s="318">
        <v>661</v>
      </c>
      <c r="C23" s="428">
        <v>0</v>
      </c>
      <c r="D23" s="438"/>
      <c r="E23" s="428">
        <v>0</v>
      </c>
      <c r="F23" s="429"/>
    </row>
    <row r="24" spans="1:6" ht="12.75">
      <c r="A24" s="68" t="s">
        <v>363</v>
      </c>
      <c r="B24" s="318">
        <v>662</v>
      </c>
      <c r="C24" s="428"/>
      <c r="D24" s="438"/>
      <c r="E24" s="428"/>
      <c r="F24" s="429"/>
    </row>
    <row r="25" spans="1:6" ht="12.75">
      <c r="A25" s="68" t="s">
        <v>560</v>
      </c>
      <c r="B25" s="318">
        <v>663</v>
      </c>
      <c r="C25" s="428">
        <v>0</v>
      </c>
      <c r="D25" s="438"/>
      <c r="E25" s="428">
        <v>0</v>
      </c>
      <c r="F25" s="429"/>
    </row>
    <row r="26" spans="1:6" ht="12.75">
      <c r="A26" s="199"/>
      <c r="B26" s="341"/>
      <c r="C26" s="470"/>
      <c r="D26" s="471"/>
      <c r="E26" s="470" t="s">
        <v>1</v>
      </c>
      <c r="F26" s="472"/>
    </row>
    <row r="27" spans="1:6" ht="13.5" thickBot="1">
      <c r="A27" s="73" t="s">
        <v>353</v>
      </c>
      <c r="B27" s="333">
        <v>670</v>
      </c>
      <c r="C27" s="473">
        <f>C15+C22</f>
        <v>181194</v>
      </c>
      <c r="D27" s="474"/>
      <c r="E27" s="473">
        <f>E15+E22</f>
        <v>200405</v>
      </c>
      <c r="F27" s="474"/>
    </row>
    <row r="28" ht="13.5" thickTop="1"/>
    <row r="29" spans="1:6" ht="12.75">
      <c r="A29" s="462" t="s">
        <v>364</v>
      </c>
      <c r="B29" s="462"/>
      <c r="C29" s="462"/>
      <c r="D29" s="462"/>
      <c r="E29" s="462"/>
      <c r="F29" s="462"/>
    </row>
    <row r="30" spans="1:6" s="37" customFormat="1" ht="12.75">
      <c r="A30" s="386" t="s">
        <v>181</v>
      </c>
      <c r="B30" s="386"/>
      <c r="C30" s="469" t="s">
        <v>365</v>
      </c>
      <c r="D30" s="469"/>
      <c r="E30" s="469" t="s">
        <v>366</v>
      </c>
      <c r="F30" s="469"/>
    </row>
    <row r="31" spans="1:6" s="37" customFormat="1" ht="12.75">
      <c r="A31" s="39" t="s">
        <v>183</v>
      </c>
      <c r="B31" s="39" t="s">
        <v>182</v>
      </c>
      <c r="C31" s="469"/>
      <c r="D31" s="469"/>
      <c r="E31" s="469"/>
      <c r="F31" s="469"/>
    </row>
    <row r="32" spans="1:6" s="37" customFormat="1" ht="13.5" thickBot="1">
      <c r="A32" s="39">
        <v>1</v>
      </c>
      <c r="B32" s="51">
        <v>2</v>
      </c>
      <c r="C32" s="454">
        <v>3</v>
      </c>
      <c r="D32" s="454"/>
      <c r="E32" s="454">
        <v>4</v>
      </c>
      <c r="F32" s="454"/>
    </row>
    <row r="33" spans="1:6" ht="13.5" thickTop="1">
      <c r="A33" s="263" t="s">
        <v>101</v>
      </c>
      <c r="B33" s="243">
        <v>710</v>
      </c>
      <c r="C33" s="439">
        <v>490901</v>
      </c>
      <c r="D33" s="442"/>
      <c r="E33" s="439">
        <v>255168</v>
      </c>
      <c r="F33" s="440"/>
    </row>
    <row r="34" spans="1:6" ht="12.75">
      <c r="A34" s="219" t="s">
        <v>102</v>
      </c>
      <c r="B34" s="318">
        <v>720</v>
      </c>
      <c r="C34" s="428">
        <v>71821</v>
      </c>
      <c r="D34" s="438"/>
      <c r="E34" s="428">
        <v>55227</v>
      </c>
      <c r="F34" s="429"/>
    </row>
    <row r="35" spans="1:6" ht="12.75">
      <c r="A35" s="219" t="s">
        <v>103</v>
      </c>
      <c r="B35" s="318">
        <v>730</v>
      </c>
      <c r="C35" s="428">
        <v>18291</v>
      </c>
      <c r="D35" s="438"/>
      <c r="E35" s="428">
        <v>14289</v>
      </c>
      <c r="F35" s="429"/>
    </row>
    <row r="36" spans="1:6" ht="12.75">
      <c r="A36" s="219" t="s">
        <v>104</v>
      </c>
      <c r="B36" s="318">
        <v>740</v>
      </c>
      <c r="C36" s="428">
        <v>7347</v>
      </c>
      <c r="D36" s="438"/>
      <c r="E36" s="428">
        <v>6313</v>
      </c>
      <c r="F36" s="429"/>
    </row>
    <row r="37" spans="1:6" ht="12.75">
      <c r="A37" s="219" t="s">
        <v>105</v>
      </c>
      <c r="B37" s="318">
        <v>750</v>
      </c>
      <c r="C37" s="428">
        <f>C38-C33-C34-C35-C36</f>
        <v>104570</v>
      </c>
      <c r="D37" s="438"/>
      <c r="E37" s="428">
        <v>52826</v>
      </c>
      <c r="F37" s="429"/>
    </row>
    <row r="38" spans="1:6" ht="12.75">
      <c r="A38" s="219" t="s">
        <v>106</v>
      </c>
      <c r="B38" s="318">
        <v>760</v>
      </c>
      <c r="C38" s="428">
        <v>692930</v>
      </c>
      <c r="D38" s="429"/>
      <c r="E38" s="428">
        <f>SUM(E33:F37)</f>
        <v>383823</v>
      </c>
      <c r="F38" s="429"/>
    </row>
    <row r="39" spans="1:6" ht="26.25">
      <c r="A39" s="250" t="s">
        <v>432</v>
      </c>
      <c r="B39" s="319"/>
      <c r="C39" s="452"/>
      <c r="D39" s="467"/>
      <c r="E39" s="452"/>
      <c r="F39" s="453"/>
    </row>
    <row r="40" spans="1:6" ht="12.75">
      <c r="A40" s="213" t="s">
        <v>367</v>
      </c>
      <c r="B40" s="320">
        <v>765</v>
      </c>
      <c r="C40" s="460"/>
      <c r="D40" s="468"/>
      <c r="E40" s="460"/>
      <c r="F40" s="461"/>
    </row>
    <row r="41" spans="1:6" ht="12.75">
      <c r="A41" s="219" t="s">
        <v>368</v>
      </c>
      <c r="B41" s="318">
        <v>766</v>
      </c>
      <c r="C41" s="428">
        <f>1504-544</f>
        <v>960</v>
      </c>
      <c r="D41" s="438"/>
      <c r="E41" s="428">
        <v>-22</v>
      </c>
      <c r="F41" s="429"/>
    </row>
    <row r="42" spans="1:6" ht="13.5" thickBot="1">
      <c r="A42" s="215" t="s">
        <v>369</v>
      </c>
      <c r="B42" s="244">
        <v>767</v>
      </c>
      <c r="C42" s="443"/>
      <c r="D42" s="425"/>
      <c r="E42" s="443"/>
      <c r="F42" s="444"/>
    </row>
    <row r="43" ht="13.5" thickTop="1"/>
    <row r="51" spans="1:6" ht="12.75">
      <c r="A51" s="462" t="s">
        <v>370</v>
      </c>
      <c r="B51" s="462"/>
      <c r="C51" s="462"/>
      <c r="D51" s="462"/>
      <c r="E51" s="462"/>
      <c r="F51" s="462"/>
    </row>
    <row r="52" spans="1:6" s="37" customFormat="1" ht="12.75">
      <c r="A52" s="386" t="s">
        <v>181</v>
      </c>
      <c r="B52" s="386"/>
      <c r="C52" s="465" t="s">
        <v>346</v>
      </c>
      <c r="D52" s="465"/>
      <c r="E52" s="465" t="s">
        <v>347</v>
      </c>
      <c r="F52" s="465"/>
    </row>
    <row r="53" spans="1:6" s="37" customFormat="1" ht="12.75">
      <c r="A53" s="39" t="s">
        <v>183</v>
      </c>
      <c r="B53" s="39" t="s">
        <v>182</v>
      </c>
      <c r="C53" s="465"/>
      <c r="D53" s="465"/>
      <c r="E53" s="465"/>
      <c r="F53" s="465"/>
    </row>
    <row r="54" spans="1:6" s="37" customFormat="1" ht="13.5" thickBot="1">
      <c r="A54" s="39">
        <v>1</v>
      </c>
      <c r="B54" s="51">
        <v>2</v>
      </c>
      <c r="C54" s="454">
        <v>3</v>
      </c>
      <c r="D54" s="454"/>
      <c r="E54" s="454">
        <v>4</v>
      </c>
      <c r="F54" s="454"/>
    </row>
    <row r="55" spans="1:6" ht="13.5" thickTop="1">
      <c r="A55" s="263" t="s">
        <v>371</v>
      </c>
      <c r="B55" s="243">
        <v>810</v>
      </c>
      <c r="C55" s="439"/>
      <c r="D55" s="442"/>
      <c r="E55" s="439"/>
      <c r="F55" s="440"/>
    </row>
    <row r="56" spans="1:6" ht="26.25">
      <c r="A56" s="219" t="s">
        <v>372</v>
      </c>
      <c r="B56" s="318">
        <v>811</v>
      </c>
      <c r="C56" s="428"/>
      <c r="D56" s="438"/>
      <c r="E56" s="428"/>
      <c r="F56" s="429"/>
    </row>
    <row r="57" spans="1:6" ht="12.75">
      <c r="A57" s="219" t="s">
        <v>96</v>
      </c>
      <c r="B57" s="318">
        <v>812</v>
      </c>
      <c r="C57" s="428"/>
      <c r="D57" s="438"/>
      <c r="E57" s="428"/>
      <c r="F57" s="429"/>
    </row>
    <row r="58" spans="1:6" ht="26.25">
      <c r="A58" s="219" t="s">
        <v>373</v>
      </c>
      <c r="B58" s="318">
        <v>813</v>
      </c>
      <c r="C58" s="428"/>
      <c r="D58" s="438"/>
      <c r="E58" s="428"/>
      <c r="F58" s="429"/>
    </row>
    <row r="59" spans="1:6" ht="26.25">
      <c r="A59" s="219" t="s">
        <v>374</v>
      </c>
      <c r="B59" s="318">
        <v>814</v>
      </c>
      <c r="C59" s="428"/>
      <c r="D59" s="438"/>
      <c r="E59" s="428"/>
      <c r="F59" s="429"/>
    </row>
    <row r="60" spans="1:6" ht="12.75">
      <c r="A60" s="219" t="s">
        <v>375</v>
      </c>
      <c r="B60" s="318">
        <v>815</v>
      </c>
      <c r="C60" s="428"/>
      <c r="D60" s="438"/>
      <c r="E60" s="428"/>
      <c r="F60" s="429"/>
    </row>
    <row r="61" spans="1:6" ht="12.75">
      <c r="A61" s="219" t="s">
        <v>376</v>
      </c>
      <c r="B61" s="318"/>
      <c r="C61" s="428"/>
      <c r="D61" s="438"/>
      <c r="E61" s="428"/>
      <c r="F61" s="429"/>
    </row>
    <row r="62" spans="1:6" ht="12.75">
      <c r="A62" s="219"/>
      <c r="B62" s="318"/>
      <c r="C62" s="428"/>
      <c r="D62" s="438"/>
      <c r="E62" s="428"/>
      <c r="F62" s="429"/>
    </row>
    <row r="63" spans="1:6" ht="12.75">
      <c r="A63" s="219" t="s">
        <v>377</v>
      </c>
      <c r="B63" s="318">
        <v>816</v>
      </c>
      <c r="C63" s="428">
        <f>C64+C65</f>
        <v>54132</v>
      </c>
      <c r="D63" s="438"/>
      <c r="E63" s="428">
        <v>79081</v>
      </c>
      <c r="F63" s="429"/>
    </row>
    <row r="64" spans="1:6" ht="26.25">
      <c r="A64" s="219" t="s">
        <v>378</v>
      </c>
      <c r="B64" s="318">
        <v>817</v>
      </c>
      <c r="C64" s="428"/>
      <c r="D64" s="438"/>
      <c r="E64" s="428"/>
      <c r="F64" s="429"/>
    </row>
    <row r="65" spans="1:6" ht="12.75">
      <c r="A65" s="219" t="s">
        <v>379</v>
      </c>
      <c r="B65" s="318">
        <v>818</v>
      </c>
      <c r="C65" s="428">
        <v>54132</v>
      </c>
      <c r="D65" s="438"/>
      <c r="E65" s="428">
        <v>79081</v>
      </c>
      <c r="F65" s="429"/>
    </row>
    <row r="66" spans="1:6" ht="24" customHeight="1">
      <c r="A66" s="219" t="s">
        <v>373</v>
      </c>
      <c r="B66" s="318">
        <v>819</v>
      </c>
      <c r="C66" s="428">
        <v>39217</v>
      </c>
      <c r="D66" s="438"/>
      <c r="E66" s="428">
        <v>79081</v>
      </c>
      <c r="F66" s="429"/>
    </row>
    <row r="67" spans="1:6" ht="26.25">
      <c r="A67" s="219" t="s">
        <v>380</v>
      </c>
      <c r="B67" s="318">
        <v>820</v>
      </c>
      <c r="C67" s="428"/>
      <c r="D67" s="438"/>
      <c r="E67" s="428"/>
      <c r="F67" s="429"/>
    </row>
    <row r="68" spans="1:6" ht="12.75">
      <c r="A68" s="219" t="s">
        <v>381</v>
      </c>
      <c r="B68" s="318">
        <v>821</v>
      </c>
      <c r="C68" s="428">
        <v>14915</v>
      </c>
      <c r="D68" s="438"/>
      <c r="E68" s="428"/>
      <c r="F68" s="429"/>
    </row>
    <row r="69" spans="1:6" ht="12.75">
      <c r="A69" s="219"/>
      <c r="B69" s="318"/>
      <c r="C69" s="428"/>
      <c r="D69" s="438"/>
      <c r="E69" s="428"/>
      <c r="F69" s="429"/>
    </row>
    <row r="70" spans="1:6" ht="13.5" thickBot="1">
      <c r="A70" s="215" t="s">
        <v>1</v>
      </c>
      <c r="B70" s="244"/>
      <c r="C70" s="443"/>
      <c r="D70" s="425"/>
      <c r="E70" s="443"/>
      <c r="F70" s="444"/>
    </row>
    <row r="71" spans="1:6" ht="13.5" thickTop="1">
      <c r="A71" s="246"/>
      <c r="B71" s="17"/>
      <c r="C71" s="38"/>
      <c r="D71" s="38"/>
      <c r="E71" s="38"/>
      <c r="F71" s="38"/>
    </row>
    <row r="72" spans="1:6" ht="12.75">
      <c r="A72" s="462" t="s">
        <v>382</v>
      </c>
      <c r="B72" s="462"/>
      <c r="C72" s="462"/>
      <c r="D72" s="462"/>
      <c r="E72" s="462"/>
      <c r="F72" s="462"/>
    </row>
    <row r="73" spans="1:6" s="37" customFormat="1" ht="12.75">
      <c r="A73" s="386" t="s">
        <v>181</v>
      </c>
      <c r="B73" s="386"/>
      <c r="C73" s="434" t="s">
        <v>383</v>
      </c>
      <c r="D73" s="431"/>
      <c r="E73" s="465" t="s">
        <v>384</v>
      </c>
      <c r="F73" s="465"/>
    </row>
    <row r="74" spans="1:6" s="37" customFormat="1" ht="12.75">
      <c r="A74" s="39" t="s">
        <v>183</v>
      </c>
      <c r="B74" s="39" t="s">
        <v>182</v>
      </c>
      <c r="C74" s="435"/>
      <c r="D74" s="433"/>
      <c r="E74" s="465"/>
      <c r="F74" s="465"/>
    </row>
    <row r="75" spans="1:6" s="37" customFormat="1" ht="13.5" thickBot="1">
      <c r="A75" s="51">
        <v>1</v>
      </c>
      <c r="B75" s="51">
        <v>2</v>
      </c>
      <c r="C75" s="454">
        <v>3</v>
      </c>
      <c r="D75" s="454"/>
      <c r="E75" s="454">
        <v>4</v>
      </c>
      <c r="F75" s="454"/>
    </row>
    <row r="76" spans="1:6" ht="27" thickTop="1">
      <c r="A76" s="263" t="s">
        <v>385</v>
      </c>
      <c r="B76" s="243">
        <v>910</v>
      </c>
      <c r="C76" s="439"/>
      <c r="D76" s="455"/>
      <c r="E76" s="441"/>
      <c r="F76" s="440"/>
    </row>
    <row r="77" spans="1:6" ht="12.75">
      <c r="A77" s="242" t="s">
        <v>386</v>
      </c>
      <c r="B77" s="319"/>
      <c r="C77" s="456"/>
      <c r="D77" s="457"/>
      <c r="E77" s="452"/>
      <c r="F77" s="453"/>
    </row>
    <row r="78" spans="1:6" s="17" customFormat="1" ht="12.75">
      <c r="A78" s="161"/>
      <c r="B78" s="320"/>
      <c r="C78" s="458"/>
      <c r="D78" s="459"/>
      <c r="E78" s="460"/>
      <c r="F78" s="461"/>
    </row>
    <row r="79" spans="1:6" ht="12.75">
      <c r="A79" s="68"/>
      <c r="B79" s="318"/>
      <c r="C79" s="428"/>
      <c r="D79" s="466"/>
      <c r="E79" s="437"/>
      <c r="F79" s="429"/>
    </row>
    <row r="80" spans="1:6" ht="12.75">
      <c r="A80" s="68"/>
      <c r="B80" s="319"/>
      <c r="C80" s="456"/>
      <c r="D80" s="457"/>
      <c r="E80" s="452"/>
      <c r="F80" s="453"/>
    </row>
    <row r="81" spans="1:6" s="239" customFormat="1" ht="39" customHeight="1">
      <c r="A81" s="463" t="s">
        <v>391</v>
      </c>
      <c r="B81" s="268"/>
      <c r="C81" s="266" t="s">
        <v>387</v>
      </c>
      <c r="D81" s="264" t="s">
        <v>388</v>
      </c>
      <c r="E81" s="264" t="s">
        <v>389</v>
      </c>
      <c r="F81" s="269" t="s">
        <v>390</v>
      </c>
    </row>
    <row r="82" spans="1:6" s="239" customFormat="1" ht="12.75">
      <c r="A82" s="464"/>
      <c r="B82" s="270">
        <v>920</v>
      </c>
      <c r="C82" s="306"/>
      <c r="D82" s="301"/>
      <c r="E82" s="311"/>
      <c r="F82" s="273"/>
    </row>
    <row r="83" spans="1:6" s="239" customFormat="1" ht="12.75">
      <c r="A83" s="250" t="s">
        <v>392</v>
      </c>
      <c r="B83" s="274"/>
      <c r="C83" s="275"/>
      <c r="D83" s="302"/>
      <c r="E83" s="277"/>
      <c r="F83" s="272"/>
    </row>
    <row r="84" spans="1:6" s="239" customFormat="1" ht="12.75">
      <c r="A84" s="213"/>
      <c r="B84" s="270"/>
      <c r="C84" s="276"/>
      <c r="D84" s="303"/>
      <c r="E84" s="233"/>
      <c r="F84" s="273"/>
    </row>
    <row r="85" spans="1:6" s="239" customFormat="1" ht="12.75">
      <c r="A85" s="219"/>
      <c r="B85" s="265"/>
      <c r="C85" s="307"/>
      <c r="D85" s="304"/>
      <c r="E85" s="312"/>
      <c r="F85" s="309"/>
    </row>
    <row r="86" spans="1:6" s="239" customFormat="1" ht="13.5" thickBot="1">
      <c r="A86" s="267"/>
      <c r="B86" s="271"/>
      <c r="C86" s="308"/>
      <c r="D86" s="305"/>
      <c r="E86" s="313"/>
      <c r="F86" s="310"/>
    </row>
    <row r="87" ht="13.5" thickTop="1"/>
    <row r="92" spans="1:4" ht="12.75">
      <c r="A92" s="16" t="s">
        <v>34</v>
      </c>
      <c r="B92" s="17"/>
      <c r="C92" s="17"/>
      <c r="D92" s="17"/>
    </row>
    <row r="93" spans="1:4" ht="12.75">
      <c r="A93" s="16"/>
      <c r="B93" s="17"/>
      <c r="C93" s="17"/>
      <c r="D93" s="17"/>
    </row>
    <row r="94" spans="1:5" ht="12.75">
      <c r="A94" s="16"/>
      <c r="B94" s="17"/>
      <c r="C94" s="17"/>
      <c r="D94" s="17" t="s">
        <v>1</v>
      </c>
      <c r="E94" t="s">
        <v>1</v>
      </c>
    </row>
    <row r="95" spans="1:4" ht="12.75">
      <c r="A95" s="16"/>
      <c r="B95" s="17"/>
      <c r="C95" s="17"/>
      <c r="D95" s="17"/>
    </row>
    <row r="96" spans="1:4" ht="12.75">
      <c r="A96" s="475" t="s">
        <v>583</v>
      </c>
      <c r="B96" s="17"/>
      <c r="C96" s="17" t="s">
        <v>1</v>
      </c>
      <c r="D96" s="17"/>
    </row>
  </sheetData>
  <sheetProtection/>
  <mergeCells count="133">
    <mergeCell ref="A1:F1"/>
    <mergeCell ref="A2:B2"/>
    <mergeCell ref="C2:D3"/>
    <mergeCell ref="E2:F3"/>
    <mergeCell ref="C4:D4"/>
    <mergeCell ref="E4:F4"/>
    <mergeCell ref="C5:D5"/>
    <mergeCell ref="E5:F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E10:F10"/>
    <mergeCell ref="E11:F11"/>
    <mergeCell ref="E12:F12"/>
    <mergeCell ref="E13:F13"/>
    <mergeCell ref="E6:F6"/>
    <mergeCell ref="E7:F7"/>
    <mergeCell ref="E8:F8"/>
    <mergeCell ref="E9:F9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C24:D24"/>
    <mergeCell ref="C25:D25"/>
    <mergeCell ref="C22:D22"/>
    <mergeCell ref="C23:D23"/>
    <mergeCell ref="C26:D26"/>
    <mergeCell ref="E24:F24"/>
    <mergeCell ref="E25:F25"/>
    <mergeCell ref="E26:F26"/>
    <mergeCell ref="C27:D27"/>
    <mergeCell ref="E27:F27"/>
    <mergeCell ref="A29:F29"/>
    <mergeCell ref="A30:B30"/>
    <mergeCell ref="C30:D31"/>
    <mergeCell ref="E30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2:D42"/>
    <mergeCell ref="E42:F42"/>
    <mergeCell ref="C40:D40"/>
    <mergeCell ref="E40:F40"/>
    <mergeCell ref="C41:D41"/>
    <mergeCell ref="E41:F41"/>
    <mergeCell ref="A51:F51"/>
    <mergeCell ref="A52:B52"/>
    <mergeCell ref="C52:D53"/>
    <mergeCell ref="E52:F53"/>
    <mergeCell ref="C54:D54"/>
    <mergeCell ref="E54:F54"/>
    <mergeCell ref="C55:D55"/>
    <mergeCell ref="E55:F55"/>
    <mergeCell ref="C56:D56"/>
    <mergeCell ref="E56:F56"/>
    <mergeCell ref="C57:D57"/>
    <mergeCell ref="E57:F57"/>
    <mergeCell ref="C58:D58"/>
    <mergeCell ref="E58:F58"/>
    <mergeCell ref="C59:D59"/>
    <mergeCell ref="E59:F59"/>
    <mergeCell ref="C60:D60"/>
    <mergeCell ref="E60:F60"/>
    <mergeCell ref="C61:D61"/>
    <mergeCell ref="E61:F61"/>
    <mergeCell ref="C62:D62"/>
    <mergeCell ref="E62:F62"/>
    <mergeCell ref="C63:D63"/>
    <mergeCell ref="E63:F63"/>
    <mergeCell ref="C64:D64"/>
    <mergeCell ref="E64:F64"/>
    <mergeCell ref="C65:D65"/>
    <mergeCell ref="E65:F65"/>
    <mergeCell ref="C66:D66"/>
    <mergeCell ref="E66:F66"/>
    <mergeCell ref="C67:D67"/>
    <mergeCell ref="E67:F67"/>
    <mergeCell ref="C68:D68"/>
    <mergeCell ref="E68:F68"/>
    <mergeCell ref="C69:D69"/>
    <mergeCell ref="E69:F69"/>
    <mergeCell ref="C70:D70"/>
    <mergeCell ref="E70:F70"/>
    <mergeCell ref="A72:F72"/>
    <mergeCell ref="A81:A82"/>
    <mergeCell ref="A73:B73"/>
    <mergeCell ref="C73:D74"/>
    <mergeCell ref="E73:F74"/>
    <mergeCell ref="C79:D79"/>
    <mergeCell ref="C80:D80"/>
    <mergeCell ref="E79:F79"/>
    <mergeCell ref="E80:F80"/>
    <mergeCell ref="C75:D75"/>
    <mergeCell ref="E75:F75"/>
    <mergeCell ref="C76:D76"/>
    <mergeCell ref="E76:F76"/>
    <mergeCell ref="C77:D77"/>
    <mergeCell ref="E77:F77"/>
    <mergeCell ref="C78:D78"/>
    <mergeCell ref="E78:F7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Эрнст Неизвестный</dc:creator>
  <cp:keywords/>
  <dc:description/>
  <cp:lastModifiedBy>OTD_INF1</cp:lastModifiedBy>
  <cp:lastPrinted>2009-10-20T09:29:16Z</cp:lastPrinted>
  <dcterms:created xsi:type="dcterms:W3CDTF">2000-04-13T11:14:13Z</dcterms:created>
  <dcterms:modified xsi:type="dcterms:W3CDTF">2009-10-20T09:49:09Z</dcterms:modified>
  <cp:category/>
  <cp:version/>
  <cp:contentType/>
  <cp:contentStatus/>
</cp:coreProperties>
</file>