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15" firstSheet="1" activeTab="3"/>
  </bookViews>
  <sheets>
    <sheet name="2фор вмен" sheetId="1" r:id="rId1"/>
    <sheet name="1-2 ФОРМЫ" sheetId="2" r:id="rId2"/>
    <sheet name="ФОРМА-3" sheetId="3" r:id="rId3"/>
    <sheet name="ФОРМА-4" sheetId="4" r:id="rId4"/>
    <sheet name="ФОРМА-5(1-5)" sheetId="5" r:id="rId5"/>
    <sheet name="ФОРМА-5(6)" sheetId="6" r:id="rId6"/>
    <sheet name="ФОРМА-5(7-10)" sheetId="7" r:id="rId7"/>
  </sheets>
  <definedNames>
    <definedName name="_xlnm.Print_Area" localSheetId="4">'ФОРМА-5(1-5)'!$A$1:$F$142</definedName>
    <definedName name="_xlnm.Print_Area" localSheetId="5">'ФОРМА-5(6)'!$A$1:$F$27</definedName>
  </definedNames>
  <calcPr fullCalcOnLoad="1"/>
</workbook>
</file>

<file path=xl/sharedStrings.xml><?xml version="1.0" encoding="utf-8"?>
<sst xmlns="http://schemas.openxmlformats.org/spreadsheetml/2006/main" count="1148" uniqueCount="586">
  <si>
    <t>Приложение</t>
  </si>
  <si>
    <t xml:space="preserve"> </t>
  </si>
  <si>
    <t>БУХГАЛТЕРСКИЙ БАЛАНС</t>
  </si>
  <si>
    <t>Форма № 1 по ОКУД</t>
  </si>
  <si>
    <t xml:space="preserve">           по ОКПО</t>
  </si>
  <si>
    <t>Организационно-правовая форма/</t>
  </si>
  <si>
    <t>Форма собственности</t>
  </si>
  <si>
    <t xml:space="preserve">      384 / 385</t>
  </si>
  <si>
    <t xml:space="preserve">    Дата утверждения</t>
  </si>
  <si>
    <t xml:space="preserve">    Дата отправки</t>
  </si>
  <si>
    <t xml:space="preserve">           (принятия)</t>
  </si>
  <si>
    <t>АКТИВ</t>
  </si>
  <si>
    <t>Код</t>
  </si>
  <si>
    <t>На начало</t>
  </si>
  <si>
    <t>На конец</t>
  </si>
  <si>
    <t>стр.</t>
  </si>
  <si>
    <t>отчетного периода</t>
  </si>
  <si>
    <t>I. ВНЕОБОРОТНЫЕ АКТИВЫ</t>
  </si>
  <si>
    <t xml:space="preserve">Прочие внеоборотные активы         </t>
  </si>
  <si>
    <t>ИТОГО по разделу I</t>
  </si>
  <si>
    <t>II. ОБОРОТНЫЕ АКТИВЫ</t>
  </si>
  <si>
    <t xml:space="preserve">Запасы                             </t>
  </si>
  <si>
    <t>Дебитор.зад-ть (платежи ожидаются в теч.12мес)</t>
  </si>
  <si>
    <t xml:space="preserve">Денежные средства                  </t>
  </si>
  <si>
    <t xml:space="preserve">Прочие оборотные активы           </t>
  </si>
  <si>
    <t>ИТОГО по разделу II</t>
  </si>
  <si>
    <t>ПАССИВ</t>
  </si>
  <si>
    <t>III. КАПИТАЛ И РЕЗЕРВЫ</t>
  </si>
  <si>
    <t>ИТОГО по разделу III</t>
  </si>
  <si>
    <t>IV. ДОЛГОСРОЧНЫЕ ОБЯЗАТЕЛЬСТВА</t>
  </si>
  <si>
    <t xml:space="preserve">Прочие долгосрочные обязательства  </t>
  </si>
  <si>
    <t>ИТОГО по разделу IV</t>
  </si>
  <si>
    <t xml:space="preserve">Кредиторская задолженность         </t>
  </si>
  <si>
    <t xml:space="preserve">Прочие краткосрочные обязательства      </t>
  </si>
  <si>
    <t xml:space="preserve">Руководитель                                                                  Главный бухгалтер                        </t>
  </si>
  <si>
    <t xml:space="preserve">(Квалификационный аттестат </t>
  </si>
  <si>
    <t>профессионального бухгалтера</t>
  </si>
  <si>
    <t>ОТЧЕТ О ПРИБЫЛЯХ И УБЫТКАХ</t>
  </si>
  <si>
    <t>Коды</t>
  </si>
  <si>
    <t>Форма № 2 по ОКУД</t>
  </si>
  <si>
    <t xml:space="preserve">     384 / 385</t>
  </si>
  <si>
    <t>За отчетный</t>
  </si>
  <si>
    <t>За аналог.период</t>
  </si>
  <si>
    <t>период</t>
  </si>
  <si>
    <t>предыдущего года</t>
  </si>
  <si>
    <t xml:space="preserve">Валовая прибыль                   </t>
  </si>
  <si>
    <t>Коммерческие расходы</t>
  </si>
  <si>
    <t>Управленческие расходы</t>
  </si>
  <si>
    <t xml:space="preserve">Проценты к получению               </t>
  </si>
  <si>
    <t xml:space="preserve">Проценты к уплате                  </t>
  </si>
  <si>
    <t>Прочие операционные доходы</t>
  </si>
  <si>
    <t xml:space="preserve">Прочие операционные расходы </t>
  </si>
  <si>
    <t xml:space="preserve">Внереализационные доходы           </t>
  </si>
  <si>
    <t xml:space="preserve">Внереализационные расходы          </t>
  </si>
  <si>
    <t>СПРАВОЧНО</t>
  </si>
  <si>
    <t>прибыль     убыток</t>
  </si>
  <si>
    <t xml:space="preserve">          3                 4</t>
  </si>
  <si>
    <t xml:space="preserve">       5                  6</t>
  </si>
  <si>
    <t>суда ) об их взыскании</t>
  </si>
  <si>
    <t>х</t>
  </si>
  <si>
    <t>Списание дебиторских и кредиторских</t>
  </si>
  <si>
    <t>задолженностей, по которым истек срок исковой</t>
  </si>
  <si>
    <t>давности</t>
  </si>
  <si>
    <t xml:space="preserve">             Коды</t>
  </si>
  <si>
    <t>0710003</t>
  </si>
  <si>
    <t xml:space="preserve">   по ОКПО</t>
  </si>
  <si>
    <t xml:space="preserve">Идентификационный номер налогоплательщика         </t>
  </si>
  <si>
    <t xml:space="preserve">          ИНН</t>
  </si>
  <si>
    <t>Организационно-правовая форма/форма собственности</t>
  </si>
  <si>
    <t xml:space="preserve">       по ОКОПФ / ОКФС</t>
  </si>
  <si>
    <t>Поступило</t>
  </si>
  <si>
    <t>на начало</t>
  </si>
  <si>
    <t>на конец</t>
  </si>
  <si>
    <t>Добавочный капитал</t>
  </si>
  <si>
    <t>в т.ч.:</t>
  </si>
  <si>
    <t xml:space="preserve">Остаток на начало  </t>
  </si>
  <si>
    <t xml:space="preserve">Остаток на конец  </t>
  </si>
  <si>
    <t>отчетного  года</t>
  </si>
  <si>
    <t>1) Чистые активы</t>
  </si>
  <si>
    <t>Из бюджета</t>
  </si>
  <si>
    <t>2) Получено на :</t>
  </si>
  <si>
    <t>0710004</t>
  </si>
  <si>
    <t xml:space="preserve">    по ОКПО</t>
  </si>
  <si>
    <t>0710005</t>
  </si>
  <si>
    <t xml:space="preserve">     по ОКОПФ / ОКФС</t>
  </si>
  <si>
    <t>Выбыло</t>
  </si>
  <si>
    <t>Организационные расходы</t>
  </si>
  <si>
    <t>Деловая репутация организации</t>
  </si>
  <si>
    <t>Прочие</t>
  </si>
  <si>
    <t>Земельные участки и объекты</t>
  </si>
  <si>
    <t>природопользования</t>
  </si>
  <si>
    <t>Здания</t>
  </si>
  <si>
    <t>Машины и оборудование</t>
  </si>
  <si>
    <t>Транспортные средства</t>
  </si>
  <si>
    <t>Произведенный и хозяйственный</t>
  </si>
  <si>
    <t>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</si>
  <si>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</si>
  <si>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</si>
  <si>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</si>
  <si>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</si>
  <si>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Имущество,находящееся в залоге</t>
  </si>
  <si>
    <t>Незавершенное строительство</t>
  </si>
  <si>
    <t>Долгосрочные</t>
  </si>
  <si>
    <t>Краткосрочные</t>
  </si>
  <si>
    <t>Предоставленные займы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</si>
  <si>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</si>
  <si>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</si>
  <si>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</si>
  <si>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</si>
  <si>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</si>
  <si>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</si>
  <si>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 xml:space="preserve">Единица измерения : тыс.руб./млн.руб. </t>
  </si>
  <si>
    <t>ОКЕИ</t>
  </si>
  <si>
    <t>ОКФС</t>
  </si>
  <si>
    <t>по ОКОПФ</t>
  </si>
  <si>
    <t>по ОКПО</t>
  </si>
  <si>
    <t xml:space="preserve">Идентификационный номер налогоплательщика            </t>
  </si>
  <si>
    <t>ИНН</t>
  </si>
  <si>
    <t xml:space="preserve">Деб.задолж(платежи ожидаются более чем ч/з  12 мес)   </t>
  </si>
  <si>
    <t>в т.ч.:резервы,образованные в соотв.с законодательством</t>
  </si>
  <si>
    <t>V. КРАТКОСРОЧНЫЕ ОБЯЗАТЕЛЬСТВА</t>
  </si>
  <si>
    <t>ИТОГО  по разделу V</t>
  </si>
  <si>
    <t>отчетного года</t>
  </si>
  <si>
    <t xml:space="preserve">                                                                         Дата(год,месяц,число)</t>
  </si>
  <si>
    <t xml:space="preserve">Идентификационный номер налогоплательщика           </t>
  </si>
  <si>
    <t>Единица измерения : тыс.руб./млн.руб.</t>
  </si>
  <si>
    <t>Доходы от участия в других организациях</t>
  </si>
  <si>
    <t>Возмещение убытков , причиненных неисполнением</t>
  </si>
  <si>
    <t xml:space="preserve">или ненадлежащим исполнением обязательств </t>
  </si>
  <si>
    <t>по ОКВЭД</t>
  </si>
  <si>
    <t xml:space="preserve">       по ОКВЭД</t>
  </si>
  <si>
    <t xml:space="preserve">       по ОКОПФ</t>
  </si>
  <si>
    <t xml:space="preserve">              ОКФС</t>
  </si>
  <si>
    <t xml:space="preserve"> по ОКВЭД</t>
  </si>
  <si>
    <t>Вид деятельности  Пр-во санитарно-технических работ</t>
  </si>
  <si>
    <t>45.33</t>
  </si>
  <si>
    <t>Вид деятельности  Пр-во  санитарно-технических работ</t>
  </si>
  <si>
    <t>Вид деятельности  Пр-во санитарно-технич. работ</t>
  </si>
  <si>
    <t>Нематериальные активы</t>
  </si>
  <si>
    <t>Основные средства</t>
  </si>
  <si>
    <t xml:space="preserve">Долгосрочные финансовые вложения </t>
  </si>
  <si>
    <t xml:space="preserve">Краткосрочные финансовые вложения </t>
  </si>
  <si>
    <t xml:space="preserve">Уставный капитал      </t>
  </si>
  <si>
    <t xml:space="preserve">Резервный капитал </t>
  </si>
  <si>
    <t xml:space="preserve">Займы и кредиты </t>
  </si>
  <si>
    <t xml:space="preserve">в т.ч.:поставщики и подрядчики </t>
  </si>
  <si>
    <t xml:space="preserve">Доходы будущих периодов </t>
  </si>
  <si>
    <t>Резервы предстоящих расходов</t>
  </si>
  <si>
    <t>Арендованные основные средства</t>
  </si>
  <si>
    <t>Товары,принятые на комиссию</t>
  </si>
  <si>
    <t>Спис-ая в убыток задолж-ть неплатежеспособ.дебиторов</t>
  </si>
  <si>
    <t xml:space="preserve">Обеспечения обязательств и платежей полученные </t>
  </si>
  <si>
    <t>Обеспечения обязательств и платежей выданные</t>
  </si>
  <si>
    <t>Износ жилищного фонда</t>
  </si>
  <si>
    <t>Износ объектов внешнего благоустр.и др.аналог.объектов</t>
  </si>
  <si>
    <t>Товарно-матер.ценности,принятые на ответ.хранение</t>
  </si>
  <si>
    <t>Доходные вложения в материальные ценности</t>
  </si>
  <si>
    <t>Отложенные налоговые активы</t>
  </si>
  <si>
    <t xml:space="preserve">         животные на выращивании и откорме</t>
  </si>
  <si>
    <t xml:space="preserve">         товары отгруженные </t>
  </si>
  <si>
    <t xml:space="preserve">         расходы будущих периодов</t>
  </si>
  <si>
    <t xml:space="preserve">         прочие запасы и затраты</t>
  </si>
  <si>
    <t>Собственные акции,выкупленные у акционеров</t>
  </si>
  <si>
    <t>(                          )</t>
  </si>
  <si>
    <t xml:space="preserve">                           от 22.07.2003 г. № 67н</t>
  </si>
  <si>
    <t xml:space="preserve">    к Приказу Министерства финансов РФ </t>
  </si>
  <si>
    <t>0710001</t>
  </si>
  <si>
    <t>показ.</t>
  </si>
  <si>
    <t>в т.ч.:сырье,материалы и другие аналогичные ценности</t>
  </si>
  <si>
    <t xml:space="preserve">         затраты в незавершенном производстве</t>
  </si>
  <si>
    <t xml:space="preserve">         готовая продукция и товары для перепродажи</t>
  </si>
  <si>
    <t>Налог на доб.стоимость по приобретенным ценностям</t>
  </si>
  <si>
    <t xml:space="preserve">        в т.ч.:покупатели и заказчики</t>
  </si>
  <si>
    <t xml:space="preserve">        в т.ч.:покупатели и заказчики </t>
  </si>
  <si>
    <t xml:space="preserve">БАЛАНС </t>
  </si>
  <si>
    <t>Отложенные налоговые обязательства</t>
  </si>
  <si>
    <t xml:space="preserve">         задолж-сть перед гос.внебюджетными фондами</t>
  </si>
  <si>
    <t xml:space="preserve">         задолженность по налогам и сборам</t>
  </si>
  <si>
    <t xml:space="preserve">         прочие кредиторы            </t>
  </si>
  <si>
    <t>БАЛАНС</t>
  </si>
  <si>
    <t xml:space="preserve">       в т.ч.: по лизингу                 </t>
  </si>
  <si>
    <t>Нематериальные активы, полученные в пользование</t>
  </si>
  <si>
    <t>СПРАВКА о наличии ценностей, учитываемых</t>
  </si>
  <si>
    <t>на забалансовых счетах</t>
  </si>
  <si>
    <t>0710002</t>
  </si>
  <si>
    <t>(                            )</t>
  </si>
  <si>
    <t>Показатель</t>
  </si>
  <si>
    <t>код</t>
  </si>
  <si>
    <t>наименование</t>
  </si>
  <si>
    <t>Прибыль(убыток)от продаж</t>
  </si>
  <si>
    <t xml:space="preserve">     Прибыль(убыток) до налогообложения</t>
  </si>
  <si>
    <t xml:space="preserve">      Прочие доходы и расходы</t>
  </si>
  <si>
    <t xml:space="preserve">        Доходы и расходы по обычным видам деятельности</t>
  </si>
  <si>
    <t>Текущий налог на прибыль</t>
  </si>
  <si>
    <t xml:space="preserve">      Чистая прибыль (убыток) отчетного периода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</si>
  <si>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</si>
  <si>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</si>
  <si>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</si>
  <si>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</si>
  <si>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>Отчисления в оценочные резервы</t>
  </si>
  <si>
    <t xml:space="preserve">Уставный </t>
  </si>
  <si>
    <t>капитал</t>
  </si>
  <si>
    <t>Добавочный</t>
  </si>
  <si>
    <t>Резервный</t>
  </si>
  <si>
    <t>Нераспред.</t>
  </si>
  <si>
    <t>прибыль</t>
  </si>
  <si>
    <t>(непокрыт.</t>
  </si>
  <si>
    <t>убыток)</t>
  </si>
  <si>
    <t>Итого</t>
  </si>
  <si>
    <t>Остаток на 31 декабря года,</t>
  </si>
  <si>
    <t>предшествующего предыдущему</t>
  </si>
  <si>
    <t>(предыдущий год)</t>
  </si>
  <si>
    <t>Изменения в учетной политике</t>
  </si>
  <si>
    <t>Результат от переоценки объектов</t>
  </si>
  <si>
    <t>основных средств</t>
  </si>
  <si>
    <t>Остаток на 1 января предыдущего года</t>
  </si>
  <si>
    <t>Результат от пересчета иностранных</t>
  </si>
  <si>
    <t>валют</t>
  </si>
  <si>
    <t>Чистая прибыль</t>
  </si>
  <si>
    <t>Дивиденды</t>
  </si>
  <si>
    <t>(               )</t>
  </si>
  <si>
    <t>Отчисления в резервный фонд</t>
  </si>
  <si>
    <t>Увеличение величины капитала за счет:</t>
  </si>
  <si>
    <t xml:space="preserve">    дополнительного выпуска акций</t>
  </si>
  <si>
    <t xml:space="preserve">    увеличения номинальной стоимости</t>
  </si>
  <si>
    <t xml:space="preserve">    акций</t>
  </si>
  <si>
    <t xml:space="preserve">    реорганизации юридического лица</t>
  </si>
  <si>
    <t>Уменьшение величины капитала за счет:</t>
  </si>
  <si>
    <t xml:space="preserve">    уменьшения номинала акций</t>
  </si>
  <si>
    <t>(              )</t>
  </si>
  <si>
    <t xml:space="preserve">    уменьшения количества акций</t>
  </si>
  <si>
    <t>Остаток на 31 декабря предыдущего года</t>
  </si>
  <si>
    <t>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</si>
  <si>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</si>
  <si>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</si>
  <si>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</si>
  <si>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</si>
  <si>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Использо-</t>
  </si>
  <si>
    <t>вано</t>
  </si>
  <si>
    <t>Резервы, образованные в соответствии</t>
  </si>
  <si>
    <t>с законодательством:</t>
  </si>
  <si>
    <t>(наименование резерва)</t>
  </si>
  <si>
    <t>данные предыдущего года</t>
  </si>
  <si>
    <t>данные отчетного года</t>
  </si>
  <si>
    <t>с учредительными документами:</t>
  </si>
  <si>
    <t>Оценочные резервы:</t>
  </si>
  <si>
    <t>Резервы предстоящих расходов:</t>
  </si>
  <si>
    <t>СПРАВКИ</t>
  </si>
  <si>
    <t>отчетного  периода</t>
  </si>
  <si>
    <t xml:space="preserve">        ИНН</t>
  </si>
  <si>
    <t xml:space="preserve"> по ОКПО</t>
  </si>
  <si>
    <t>Остаток денежных средств на начало отчетного года</t>
  </si>
  <si>
    <t>Движение денежных средств по текущей деятельности</t>
  </si>
  <si>
    <t>Форма № 4 по ОКУД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</si>
  <si>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</si>
  <si>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</si>
  <si>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</si>
  <si>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 xml:space="preserve">     на оплату приобретенных товаров, услуг, сырья и</t>
  </si>
  <si>
    <t xml:space="preserve">     иных оборотных активов</t>
  </si>
  <si>
    <t xml:space="preserve">     на оплату труда</t>
  </si>
  <si>
    <t xml:space="preserve">     на выплату дивидендов, процентов</t>
  </si>
  <si>
    <t xml:space="preserve">     на расчеты по налогам и сборам </t>
  </si>
  <si>
    <t xml:space="preserve">     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</si>
  <si>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</si>
  <si>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</si>
  <si>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</si>
  <si>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финанс.вложений</t>
  </si>
  <si>
    <t xml:space="preserve">                                                                                              Дата(год,месяц,число)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</si>
  <si>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</si>
  <si>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</si>
  <si>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</si>
  <si>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</si>
  <si>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</si>
  <si>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</si>
  <si>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</si>
  <si>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</si>
  <si>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</si>
  <si>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</si>
  <si>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</si>
  <si>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</si>
  <si>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</si>
  <si>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</si>
  <si>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</si>
  <si>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</si>
  <si>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иностраннной валюты по отношению к рублю</t>
  </si>
  <si>
    <t>Наличие</t>
  </si>
  <si>
    <t>отчет.года</t>
  </si>
  <si>
    <t>отч.периода</t>
  </si>
  <si>
    <t>Объекты интеллектуальной собственности (исключительные права на результаты интеллектуальной собственности)</t>
  </si>
  <si>
    <t>(                )</t>
  </si>
  <si>
    <t>в том числе: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</si>
  <si>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</si>
  <si>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</si>
  <si>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</si>
  <si>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</si>
  <si>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</si>
  <si>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На конец отчетного периода</t>
  </si>
  <si>
    <t>Амортизация нематериальных активов-всего</t>
  </si>
  <si>
    <t>Сооружения и передаточные устройства</t>
  </si>
  <si>
    <t>Капитальные вложения на коренное</t>
  </si>
  <si>
    <t>улучшение земель</t>
  </si>
  <si>
    <t>ИТОГО</t>
  </si>
  <si>
    <t>Амортизация основных средств - всего</t>
  </si>
  <si>
    <t xml:space="preserve">        зданий и сооружений</t>
  </si>
  <si>
    <t xml:space="preserve">        машин,оборудования,трансп.средств</t>
  </si>
  <si>
    <t xml:space="preserve">        других</t>
  </si>
  <si>
    <t>Передано в аренду объектов основных средств - всего</t>
  </si>
  <si>
    <t xml:space="preserve">       здания</t>
  </si>
  <si>
    <t xml:space="preserve">       сооружения</t>
  </si>
  <si>
    <t xml:space="preserve">           384 / 385</t>
  </si>
  <si>
    <t>Переведено объектов основных средств на консервацию</t>
  </si>
  <si>
    <t>Объекты недвижимости,принятые в эксплуатацию и находящиеся в процессе государственной регистрации</t>
  </si>
  <si>
    <t xml:space="preserve">   амортизации</t>
  </si>
  <si>
    <t>Получено основных ср-в в аренду - всего</t>
  </si>
  <si>
    <t xml:space="preserve">   первонач.(восстановительной)стоимости</t>
  </si>
  <si>
    <t>На начало предыдущего года</t>
  </si>
  <si>
    <t>Имущество для передачи в лизинг</t>
  </si>
  <si>
    <t>Имущество,предоставляемое по договору проката</t>
  </si>
  <si>
    <t xml:space="preserve">    Итого</t>
  </si>
  <si>
    <t>На начало отчетного периода</t>
  </si>
  <si>
    <t>Амортизация доходных вложений в материальные ценности</t>
  </si>
  <si>
    <t>Расходы на научно-исследовательские, опытно-конструкторские и технологические работы</t>
  </si>
  <si>
    <t>Виды работ</t>
  </si>
  <si>
    <t>Списано</t>
  </si>
  <si>
    <t>Всего</t>
  </si>
  <si>
    <t>На начало отч.года</t>
  </si>
  <si>
    <t>На конец отч.года</t>
  </si>
  <si>
    <t>За отчетный период</t>
  </si>
  <si>
    <t>За аналог. период предыд.года</t>
  </si>
  <si>
    <t>Сумма расходов по незаконченным научно-исследовательским, опытно-конструкторским и технолгическим работам</t>
  </si>
  <si>
    <t xml:space="preserve">Сумма не давших положительных результатов расходов по науч-но-исследовательским,опытно-конструкторским и технологическим работам,отнесенных на внереализационные расходы </t>
  </si>
  <si>
    <t>Расходы на освоение природных ресурсов</t>
  </si>
  <si>
    <t>Остаток на</t>
  </si>
  <si>
    <t>начало отч.</t>
  </si>
  <si>
    <t>периода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</si>
  <si>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</si>
  <si>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</si>
  <si>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внереализац.расходы как безрезультатные</t>
  </si>
  <si>
    <t>Изменение стоимости объектов осн.ср-в в результате достройки, дооборудования, реконструкции, частичной ликвидации</t>
  </si>
  <si>
    <t>Финансовые вложения</t>
  </si>
  <si>
    <t>отч.года</t>
  </si>
  <si>
    <t>Вклады в уставные (складочные) капиталы других организаций - всего</t>
  </si>
  <si>
    <t xml:space="preserve">   в том числе дочерних и зависимых хозяйственных обществ</t>
  </si>
  <si>
    <t>Государственные и муниципальные ценные бумаги</t>
  </si>
  <si>
    <t xml:space="preserve">   в том числе долговые ценные бумаги (облигации, векселя)</t>
  </si>
  <si>
    <t>Депозитные вклады</t>
  </si>
  <si>
    <t>Из общей суммы финансовые вложения, имеющие текущую рыночную стоимость:</t>
  </si>
  <si>
    <t xml:space="preserve">                   Итого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</si>
  <si>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</si>
  <si>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Ценные бумаги других организаций -            всего</t>
  </si>
  <si>
    <t>Ценные бумаги других организаций -                 всего</t>
  </si>
  <si>
    <t>Дебиторская и кредиторская задолженность</t>
  </si>
  <si>
    <t>Остаток на начало отчетного года</t>
  </si>
  <si>
    <t>Остаток на конец отчетного периода</t>
  </si>
  <si>
    <t>Дебиторская задолженность:                краткосрочная - всего</t>
  </si>
  <si>
    <t xml:space="preserve">    в том числе:                                    расчеты с покупателями и заказчиками</t>
  </si>
  <si>
    <t>авансы выданные</t>
  </si>
  <si>
    <t>прочая</t>
  </si>
  <si>
    <t>долгосрочная - всего</t>
  </si>
  <si>
    <t xml:space="preserve">            Итого</t>
  </si>
  <si>
    <t>Кредиторская задолженность:</t>
  </si>
  <si>
    <t>краткосрочная - всего</t>
  </si>
  <si>
    <t xml:space="preserve">    в том числе:                                    расчеты с поставщиками и подрядчиками      </t>
  </si>
  <si>
    <t xml:space="preserve">  авансы полученные</t>
  </si>
  <si>
    <t xml:space="preserve">  расчеты по налогам и сборам</t>
  </si>
  <si>
    <t xml:space="preserve">  кредиты</t>
  </si>
  <si>
    <t xml:space="preserve">  займы</t>
  </si>
  <si>
    <t xml:space="preserve">  прочая</t>
  </si>
  <si>
    <t>в том числе:                                                         кредиты</t>
  </si>
  <si>
    <t xml:space="preserve"> займы </t>
  </si>
  <si>
    <t>Расходы по обычным видам деятельности (по элементам затрат)</t>
  </si>
  <si>
    <t>За отчетный год</t>
  </si>
  <si>
    <t>За предыдущий год</t>
  </si>
  <si>
    <t xml:space="preserve">   незавершенного производства</t>
  </si>
  <si>
    <t xml:space="preserve">   расходов будущих периодов</t>
  </si>
  <si>
    <t xml:space="preserve">   резервов предстоящих расходов </t>
  </si>
  <si>
    <t>Обеспечения</t>
  </si>
  <si>
    <t>Полученные - всего</t>
  </si>
  <si>
    <t xml:space="preserve">    в том числе:                                    векселя</t>
  </si>
  <si>
    <t xml:space="preserve">   из него:                                                 объекты основных средств</t>
  </si>
  <si>
    <t>ценные бумаги и иные финансовые вложения</t>
  </si>
  <si>
    <t>прочее</t>
  </si>
  <si>
    <t xml:space="preserve">  </t>
  </si>
  <si>
    <t>Выданные - всего</t>
  </si>
  <si>
    <t xml:space="preserve">   в том числе:                                          векселя</t>
  </si>
  <si>
    <t>Имущество, переданное в залог</t>
  </si>
  <si>
    <t xml:space="preserve"> ценные бумаги и иные финансовые вложения</t>
  </si>
  <si>
    <t xml:space="preserve">  прочее</t>
  </si>
  <si>
    <t>Государственная помощь</t>
  </si>
  <si>
    <t>Отчетный период</t>
  </si>
  <si>
    <t>За аналогичный период предыдущего года</t>
  </si>
  <si>
    <t xml:space="preserve">Получено в отчетном году бюджетных средств - всего </t>
  </si>
  <si>
    <t xml:space="preserve">    в том числе:                                   </t>
  </si>
  <si>
    <t>на начало отчет.года</t>
  </si>
  <si>
    <t>получено  за отчетный период</t>
  </si>
  <si>
    <t>возвращено за отчетный период</t>
  </si>
  <si>
    <t>на конец отчетного периода</t>
  </si>
  <si>
    <t>Бюджетные кредиты - всего</t>
  </si>
  <si>
    <t>в том числе</t>
  </si>
  <si>
    <t xml:space="preserve">                                                                                             </t>
  </si>
  <si>
    <t>Дата(год,месяц,число)</t>
  </si>
  <si>
    <t xml:space="preserve">         резервы,образов. в соотв.с учредит.документами</t>
  </si>
  <si>
    <t xml:space="preserve">         задолж-сть перед персоналом организации </t>
  </si>
  <si>
    <t>Задолж-сть перед участниками(учред.) по выплате доходов</t>
  </si>
  <si>
    <t>Выручка(нетто)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</si>
  <si>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</si>
  <si>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 xml:space="preserve">Штрафы,пени и неустойки, признанные или по  </t>
  </si>
  <si>
    <t>которым получены решения суда (арбитражного</t>
  </si>
  <si>
    <t xml:space="preserve">Прибыль (убыток) прошлых лет         </t>
  </si>
  <si>
    <t>Курсовые разницы по операциям в иностранной валюте</t>
  </si>
  <si>
    <t xml:space="preserve">      х</t>
  </si>
  <si>
    <t xml:space="preserve">                                                   ОТЧЕТ ОБ ИЗМЕНЕНИЯХ КАПИТАЛА</t>
  </si>
  <si>
    <t>Форма № 3 по ОКУД</t>
  </si>
  <si>
    <t xml:space="preserve">                                                                                 </t>
  </si>
  <si>
    <t xml:space="preserve">              Дата(год,месяц,число)</t>
  </si>
  <si>
    <t xml:space="preserve">                                                         I.ИЗМЕНЕНИЯ КАПИТАЛА</t>
  </si>
  <si>
    <t>за отчетный год</t>
  </si>
  <si>
    <t>за предыду-щий год</t>
  </si>
  <si>
    <t>за отчет-ный год</t>
  </si>
  <si>
    <t>капитальные вложения во внеоборотные активы</t>
  </si>
  <si>
    <t>За аналогичный</t>
  </si>
  <si>
    <t>период преды-</t>
  </si>
  <si>
    <t>дущего года</t>
  </si>
  <si>
    <t>(                      )</t>
  </si>
  <si>
    <t>(                         )</t>
  </si>
  <si>
    <t xml:space="preserve">                                      ОТЧЕТ О ДВИЖЕНИИ ДЕНЕЖНЫХ СРЕДСТВ</t>
  </si>
  <si>
    <t>(                     )</t>
  </si>
  <si>
    <t>ПРИЛОЖЕНИЕ К БУХГАЛТЕРСКОМУ БАЛАНСУ</t>
  </si>
  <si>
    <t xml:space="preserve">                Коды</t>
  </si>
  <si>
    <t xml:space="preserve">               Форма № 5 по ОКУД</t>
  </si>
  <si>
    <t xml:space="preserve">                                                                             </t>
  </si>
  <si>
    <t xml:space="preserve">           Дата(год,месяц,число)</t>
  </si>
  <si>
    <t xml:space="preserve">в том числе: </t>
  </si>
  <si>
    <t>у патентообладателя на изобретение, промышленный образец, полезную модель</t>
  </si>
  <si>
    <t>(                 )</t>
  </si>
  <si>
    <t>основных средств:</t>
  </si>
  <si>
    <t>На конец отч.периода</t>
  </si>
  <si>
    <t xml:space="preserve">СПРАВОЧНО                                </t>
  </si>
  <si>
    <t>По финансовым вложениям, имеющим текущую рыночную стоимость, изменение стоимости в результате корректировки оценки</t>
  </si>
  <si>
    <t>Изменение остатков (прирост |+|, уменьшение |-|):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</si>
  <si>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</si>
  <si>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</si>
  <si>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</si>
  <si>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</si>
  <si>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</si>
  <si>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</si>
  <si>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</si>
  <si>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</si>
  <si>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</si>
  <si>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</si>
  <si>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</si>
  <si>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120</t>
  </si>
  <si>
    <t>130</t>
  </si>
  <si>
    <t>140</t>
  </si>
  <si>
    <t>141</t>
  </si>
  <si>
    <t>142</t>
  </si>
  <si>
    <t>150</t>
  </si>
  <si>
    <t>190</t>
  </si>
  <si>
    <t>200</t>
  </si>
  <si>
    <t>110</t>
  </si>
  <si>
    <t>121</t>
  </si>
  <si>
    <t>122</t>
  </si>
  <si>
    <t>123</t>
  </si>
  <si>
    <t>131</t>
  </si>
  <si>
    <t>132</t>
  </si>
  <si>
    <t>133</t>
  </si>
  <si>
    <t>расходы по обычным видам деятельности-всего</t>
  </si>
  <si>
    <t>160</t>
  </si>
  <si>
    <t>170</t>
  </si>
  <si>
    <t>180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</si>
  <si>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</si>
  <si>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</si>
  <si>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</si>
  <si>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</si>
  <si>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</si>
  <si>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</si>
  <si>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</si>
  <si>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</si>
  <si>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</si>
  <si>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</si>
  <si>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011</t>
  </si>
  <si>
    <t>012</t>
  </si>
  <si>
    <t>013</t>
  </si>
  <si>
    <t>014</t>
  </si>
  <si>
    <t>015</t>
  </si>
  <si>
    <t>171</t>
  </si>
  <si>
    <t>172</t>
  </si>
  <si>
    <t>320</t>
  </si>
  <si>
    <t>410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</si>
  <si>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</si>
  <si>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</si>
  <si>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</si>
  <si>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</si>
  <si>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</si>
  <si>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</si>
  <si>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</si>
  <si>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</si>
  <si>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</si>
  <si>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</si>
  <si>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</si>
  <si>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</si>
  <si>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</si>
  <si>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</si>
  <si>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</si>
  <si>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</si>
  <si>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</si>
  <si>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</si>
  <si>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Вид деятельности- Пр-во санитарно-технических работ</t>
  </si>
  <si>
    <t>021</t>
  </si>
  <si>
    <t>022</t>
  </si>
  <si>
    <t>023</t>
  </si>
  <si>
    <t>201</t>
  </si>
  <si>
    <t>202</t>
  </si>
  <si>
    <t>016</t>
  </si>
  <si>
    <t>017</t>
  </si>
  <si>
    <t>018</t>
  </si>
  <si>
    <t>019</t>
  </si>
  <si>
    <t>024</t>
  </si>
  <si>
    <t>025</t>
  </si>
  <si>
    <t>026</t>
  </si>
  <si>
    <t>101</t>
  </si>
  <si>
    <t>102</t>
  </si>
  <si>
    <t>103</t>
  </si>
  <si>
    <t>350</t>
  </si>
  <si>
    <t>351</t>
  </si>
  <si>
    <t>352</t>
  </si>
  <si>
    <t>353</t>
  </si>
  <si>
    <t>354</t>
  </si>
  <si>
    <t>355</t>
  </si>
  <si>
    <t>356</t>
  </si>
  <si>
    <t>357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</si>
  <si>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</si>
  <si>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</si>
  <si>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</si>
  <si>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</si>
  <si>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</si>
  <si>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</si>
  <si>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</si>
  <si>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</si>
  <si>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</si>
  <si>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071</t>
  </si>
  <si>
    <t>072</t>
  </si>
  <si>
    <t>143</t>
  </si>
  <si>
    <t>151</t>
  </si>
  <si>
    <t>152</t>
  </si>
  <si>
    <t>161</t>
  </si>
  <si>
    <t>191</t>
  </si>
  <si>
    <t>192</t>
  </si>
  <si>
    <t>193</t>
  </si>
  <si>
    <t>194</t>
  </si>
  <si>
    <t>330</t>
  </si>
  <si>
    <t>420</t>
  </si>
  <si>
    <t>430</t>
  </si>
  <si>
    <t>162</t>
  </si>
  <si>
    <t>Адрес г.Йошкар-Ола, ул.Пролетарская-7</t>
  </si>
  <si>
    <r>
      <t xml:space="preserve">Организация </t>
    </r>
    <r>
      <rPr>
        <b/>
        <sz val="12"/>
        <rFont val="Arial Cyr"/>
        <family val="2"/>
      </rPr>
      <t xml:space="preserve">ОАО Марспецмонтаж </t>
    </r>
  </si>
  <si>
    <r>
      <t xml:space="preserve">Организация    </t>
    </r>
    <r>
      <rPr>
        <b/>
        <sz val="12"/>
        <rFont val="Arial Cyr"/>
        <family val="2"/>
      </rPr>
      <t xml:space="preserve"> ОАО Марспецмонтаж</t>
    </r>
  </si>
  <si>
    <r>
      <t xml:space="preserve">Организация    </t>
    </r>
    <r>
      <rPr>
        <b/>
        <sz val="12"/>
        <rFont val="Arial Cyr"/>
        <family val="2"/>
      </rPr>
      <t>ОАО Марспецмонтаж</t>
    </r>
  </si>
  <si>
    <t>Организация  ОАО "Марспецмонтаж"</t>
  </si>
  <si>
    <r>
      <t xml:space="preserve">Организация  </t>
    </r>
    <r>
      <rPr>
        <b/>
        <sz val="12"/>
        <rFont val="Arial Cyr"/>
        <family val="2"/>
      </rPr>
      <t>ОАО Марспецмонтаж (сводный)</t>
    </r>
  </si>
  <si>
    <t>от "21"апреля2000г. №037312 )</t>
  </si>
  <si>
    <t>ФЗ №208-ФЗ от 26.12.95г</t>
  </si>
  <si>
    <t xml:space="preserve">Нераспределенная прибыль (непокрытый убыток) </t>
  </si>
  <si>
    <t>розница на ЕНВД</t>
  </si>
  <si>
    <t>1/</t>
  </si>
  <si>
    <t xml:space="preserve">    за  год  2004 год.</t>
  </si>
  <si>
    <t>Резерв на выплату выслуги лет</t>
  </si>
  <si>
    <t>"_____" марта 2005 г.</t>
  </si>
  <si>
    <t xml:space="preserve">          на 1 января    2006 г.</t>
  </si>
  <si>
    <t>47             16</t>
  </si>
  <si>
    <t>2006    03      2</t>
  </si>
  <si>
    <t>"_____"марта  2006 г.</t>
  </si>
  <si>
    <t xml:space="preserve">    за   2005 год.</t>
  </si>
  <si>
    <t>"_____"марта 2006 г.</t>
  </si>
  <si>
    <t>за 2005 год.</t>
  </si>
  <si>
    <t>47                16</t>
  </si>
  <si>
    <t>2006           03       2</t>
  </si>
  <si>
    <t>2006    03     2</t>
  </si>
  <si>
    <t>2004г.</t>
  </si>
  <si>
    <t xml:space="preserve">                                               за 2005 год.</t>
  </si>
  <si>
    <t>2006    03</t>
  </si>
  <si>
    <t>за  2005 год.</t>
  </si>
  <si>
    <t>2006            03</t>
  </si>
  <si>
    <t>"_____" марта  2006 г.</t>
  </si>
  <si>
    <t>993                 171</t>
  </si>
  <si>
    <t>2005г.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</si>
</sst>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Ј&quot;#,##0;\-&quot;Ј&quot;#,##0"/>
    <numFmt numFmtId="165" formatCode="&quot;Ј&quot;#,##0;[Red]\-&quot;Ј&quot;#,##0"/>
    <numFmt numFmtId="166" formatCode="&quot;Ј&quot;#,##0.00;\-&quot;Ј&quot;#,##0.00"/>
    <numFmt numFmtId="167" formatCode="&quot;Ј&quot;#,##0.00;[Red]\-&quot;Ј&quot;#,##0.00"/>
    <numFmt numFmtId="168" formatCode="_-&quot;Ј&quot;* #,##0_-;\-&quot;Ј&quot;* #,##0_-;_-&quot;Ј&quot;* &quot;-&quot;_-;_-@_-"/>
    <numFmt numFmtId="169" formatCode="_-* #,##0_-;\-* #,##0_-;_-* &quot;-&quot;_-;_-@_-"/>
    <numFmt numFmtId="170" formatCode="_-&quot;Ј&quot;* #,##0.00_-;\-&quot;Ј&quot;* #,##0.00_-;_-&quot;Ј&quot;* &quot;-&quot;??_-;_-@_-"/>
    <numFmt numFmtId="171" formatCode="_-* #,##0.00_-;\-* #,##0.00_-;_-* &quot;-&quot;??_-;_-@_-"/>
    <numFmt numFmtId="172" formatCode="0.0"/>
  </numFmts>
  <fonts count="15">
    <font>
      <sz val="10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b/>
      <i/>
      <sz val="9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37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7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0" fontId="0" fillId="0" borderId="8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" xfId="0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0" fillId="0" borderId="36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37" xfId="0" applyBorder="1" applyAlignment="1">
      <alignment/>
    </xf>
    <xf numFmtId="49" fontId="0" fillId="0" borderId="38" xfId="0" applyNumberFormat="1" applyBorder="1" applyAlignment="1">
      <alignment horizontal="center"/>
    </xf>
    <xf numFmtId="0" fontId="0" fillId="0" borderId="39" xfId="0" applyBorder="1" applyAlignment="1">
      <alignment/>
    </xf>
    <xf numFmtId="49" fontId="0" fillId="0" borderId="40" xfId="0" applyNumberFormat="1" applyBorder="1" applyAlignment="1">
      <alignment horizontal="center"/>
    </xf>
    <xf numFmtId="0" fontId="0" fillId="0" borderId="41" xfId="0" applyBorder="1" applyAlignment="1">
      <alignment/>
    </xf>
    <xf numFmtId="49" fontId="0" fillId="0" borderId="42" xfId="0" applyNumberFormat="1" applyBorder="1" applyAlignment="1">
      <alignment horizontal="center"/>
    </xf>
    <xf numFmtId="0" fontId="0" fillId="0" borderId="43" xfId="0" applyBorder="1" applyAlignment="1">
      <alignment/>
    </xf>
    <xf numFmtId="49" fontId="0" fillId="0" borderId="44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45" xfId="0" applyBorder="1" applyAlignment="1">
      <alignment/>
    </xf>
    <xf numFmtId="0" fontId="9" fillId="0" borderId="46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Continuous"/>
    </xf>
    <xf numFmtId="0" fontId="0" fillId="0" borderId="47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48" xfId="0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49" xfId="0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4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1" fontId="0" fillId="0" borderId="25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right"/>
    </xf>
    <xf numFmtId="49" fontId="9" fillId="0" borderId="26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3" xfId="0" applyFont="1" applyBorder="1" applyAlignment="1">
      <alignment/>
    </xf>
    <xf numFmtId="1" fontId="0" fillId="0" borderId="53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1" fontId="0" fillId="0" borderId="52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49" fontId="0" fillId="0" borderId="3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31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right"/>
    </xf>
    <xf numFmtId="0" fontId="0" fillId="0" borderId="37" xfId="0" applyFont="1" applyBorder="1" applyAlignment="1">
      <alignment horizontal="center"/>
    </xf>
    <xf numFmtId="49" fontId="0" fillId="0" borderId="22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49" fontId="0" fillId="0" borderId="49" xfId="0" applyNumberFormat="1" applyFont="1" applyBorder="1" applyAlignment="1">
      <alignment/>
    </xf>
    <xf numFmtId="49" fontId="0" fillId="0" borderId="55" xfId="0" applyNumberFormat="1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49" fontId="0" fillId="0" borderId="56" xfId="0" applyNumberFormat="1" applyFont="1" applyBorder="1" applyAlignment="1">
      <alignment/>
    </xf>
    <xf numFmtId="49" fontId="0" fillId="0" borderId="57" xfId="0" applyNumberFormat="1" applyFont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49" fontId="0" fillId="0" borderId="47" xfId="0" applyNumberFormat="1" applyBorder="1" applyAlignment="1">
      <alignment/>
    </xf>
    <xf numFmtId="49" fontId="0" fillId="0" borderId="20" xfId="0" applyNumberFormat="1" applyBorder="1" applyAlignment="1">
      <alignment horizontal="right"/>
    </xf>
    <xf numFmtId="49" fontId="0" fillId="0" borderId="30" xfId="0" applyNumberFormat="1" applyBorder="1" applyAlignment="1">
      <alignment/>
    </xf>
    <xf numFmtId="49" fontId="0" fillId="0" borderId="22" xfId="0" applyNumberFormat="1" applyBorder="1" applyAlignment="1">
      <alignment horizontal="right"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49" fontId="0" fillId="0" borderId="59" xfId="0" applyNumberFormat="1" applyBorder="1" applyAlignment="1">
      <alignment/>
    </xf>
    <xf numFmtId="49" fontId="0" fillId="0" borderId="38" xfId="0" applyNumberFormat="1" applyBorder="1" applyAlignment="1">
      <alignment horizontal="right"/>
    </xf>
    <xf numFmtId="0" fontId="0" fillId="0" borderId="22" xfId="0" applyBorder="1" applyAlignment="1">
      <alignment/>
    </xf>
    <xf numFmtId="49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7" xfId="0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9" fillId="0" borderId="49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49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9" fillId="0" borderId="53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1" fontId="0" fillId="0" borderId="25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0" fontId="0" fillId="0" borderId="55" xfId="0" applyFont="1" applyBorder="1" applyAlignment="1">
      <alignment/>
    </xf>
    <xf numFmtId="1" fontId="0" fillId="0" borderId="39" xfId="0" applyNumberFormat="1" applyFont="1" applyBorder="1" applyAlignment="1">
      <alignment horizontal="center"/>
    </xf>
    <xf numFmtId="0" fontId="0" fillId="0" borderId="61" xfId="0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0" fontId="0" fillId="0" borderId="62" xfId="0" applyFont="1" applyBorder="1" applyAlignment="1">
      <alignment/>
    </xf>
    <xf numFmtId="1" fontId="0" fillId="0" borderId="60" xfId="0" applyNumberFormat="1" applyFon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9" fillId="0" borderId="59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63" xfId="0" applyFont="1" applyBorder="1" applyAlignment="1">
      <alignment horizontal="left"/>
    </xf>
    <xf numFmtId="49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64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49" fontId="0" fillId="0" borderId="70" xfId="0" applyNumberFormat="1" applyBorder="1" applyAlignment="1">
      <alignment horizontal="center"/>
    </xf>
    <xf numFmtId="0" fontId="0" fillId="0" borderId="56" xfId="0" applyBorder="1" applyAlignment="1">
      <alignment/>
    </xf>
    <xf numFmtId="49" fontId="0" fillId="0" borderId="71" xfId="0" applyNumberFormat="1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48" xfId="0" applyBorder="1" applyAlignment="1">
      <alignment/>
    </xf>
    <xf numFmtId="49" fontId="0" fillId="0" borderId="41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0" fontId="0" fillId="0" borderId="77" xfId="0" applyBorder="1" applyAlignment="1">
      <alignment horizontal="left"/>
    </xf>
    <xf numFmtId="49" fontId="3" fillId="0" borderId="4" xfId="0" applyNumberFormat="1" applyFont="1" applyBorder="1" applyAlignment="1">
      <alignment horizontal="centerContinuous"/>
    </xf>
    <xf numFmtId="0" fontId="9" fillId="0" borderId="2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0" fillId="0" borderId="39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26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5" xfId="0" applyBorder="1" applyAlignment="1">
      <alignment horizontal="centerContinuous"/>
    </xf>
    <xf numFmtId="0" fontId="0" fillId="0" borderId="28" xfId="0" applyBorder="1" applyAlignment="1">
      <alignment horizontal="left"/>
    </xf>
    <xf numFmtId="0" fontId="0" fillId="0" borderId="65" xfId="0" applyBorder="1" applyAlignment="1">
      <alignment/>
    </xf>
    <xf numFmtId="0" fontId="0" fillId="0" borderId="78" xfId="0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7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9" xfId="0" applyBorder="1" applyAlignment="1">
      <alignment horizontal="left" wrapText="1"/>
    </xf>
    <xf numFmtId="0" fontId="9" fillId="0" borderId="7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80" xfId="0" applyBorder="1" applyAlignment="1">
      <alignment/>
    </xf>
    <xf numFmtId="0" fontId="0" fillId="0" borderId="76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83" xfId="0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0" fillId="0" borderId="5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46" xfId="0" applyFont="1" applyBorder="1" applyAlignment="1">
      <alignment wrapText="1"/>
    </xf>
    <xf numFmtId="49" fontId="0" fillId="0" borderId="86" xfId="0" applyNumberFormat="1" applyBorder="1" applyAlignment="1">
      <alignment horizontal="center"/>
    </xf>
    <xf numFmtId="0" fontId="0" fillId="0" borderId="51" xfId="0" applyBorder="1" applyAlignment="1">
      <alignment/>
    </xf>
    <xf numFmtId="0" fontId="0" fillId="0" borderId="79" xfId="0" applyBorder="1" applyAlignment="1">
      <alignment/>
    </xf>
    <xf numFmtId="49" fontId="0" fillId="0" borderId="87" xfId="0" applyNumberFormat="1" applyBorder="1" applyAlignment="1">
      <alignment horizontal="center"/>
    </xf>
    <xf numFmtId="0" fontId="0" fillId="0" borderId="88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89" xfId="0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0" fillId="0" borderId="77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44" fontId="0" fillId="0" borderId="5" xfId="15" applyFont="1" applyBorder="1" applyAlignment="1">
      <alignment horizontal="center" vertical="center" wrapText="1"/>
    </xf>
    <xf numFmtId="0" fontId="0" fillId="0" borderId="56" xfId="0" applyBorder="1" applyAlignment="1">
      <alignment wrapText="1"/>
    </xf>
    <xf numFmtId="0" fontId="0" fillId="0" borderId="62" xfId="0" applyBorder="1" applyAlignment="1">
      <alignment horizontal="center" wrapText="1"/>
    </xf>
    <xf numFmtId="0" fontId="0" fillId="0" borderId="60" xfId="0" applyBorder="1" applyAlignment="1">
      <alignment horizontal="center" vertical="center" wrapText="1"/>
    </xf>
    <xf numFmtId="0" fontId="0" fillId="0" borderId="55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9" xfId="0" applyBorder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9" xfId="0" applyBorder="1" applyAlignment="1">
      <alignment horizontal="center" wrapText="1"/>
    </xf>
    <xf numFmtId="49" fontId="0" fillId="0" borderId="26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horizontal="right" wrapText="1"/>
    </xf>
    <xf numFmtId="0" fontId="0" fillId="0" borderId="8" xfId="0" applyFont="1" applyBorder="1" applyAlignment="1">
      <alignment horizontal="center" wrapText="1"/>
    </xf>
    <xf numFmtId="49" fontId="0" fillId="0" borderId="22" xfId="0" applyNumberFormat="1" applyFont="1" applyBorder="1" applyAlignment="1">
      <alignment horizontal="right" wrapText="1"/>
    </xf>
    <xf numFmtId="49" fontId="10" fillId="0" borderId="30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49" xfId="0" applyFont="1" applyBorder="1" applyAlignment="1">
      <alignment/>
    </xf>
    <xf numFmtId="49" fontId="0" fillId="0" borderId="4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9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91" xfId="0" applyNumberFormat="1" applyBorder="1" applyAlignment="1">
      <alignment horizontal="center"/>
    </xf>
    <xf numFmtId="0" fontId="0" fillId="0" borderId="92" xfId="0" applyBorder="1" applyAlignment="1">
      <alignment/>
    </xf>
    <xf numFmtId="0" fontId="0" fillId="0" borderId="63" xfId="0" applyBorder="1" applyAlignment="1">
      <alignment vertical="top" wrapText="1"/>
    </xf>
    <xf numFmtId="0" fontId="0" fillId="0" borderId="39" xfId="0" applyFont="1" applyBorder="1" applyAlignment="1">
      <alignment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horizontal="right" wrapText="1"/>
    </xf>
    <xf numFmtId="0" fontId="0" fillId="0" borderId="93" xfId="0" applyBorder="1" applyAlignment="1">
      <alignment horizontal="centerContinuous" wrapText="1"/>
    </xf>
    <xf numFmtId="0" fontId="0" fillId="0" borderId="70" xfId="0" applyBorder="1" applyAlignment="1">
      <alignment horizontal="centerContinuous" wrapText="1"/>
    </xf>
    <xf numFmtId="0" fontId="0" fillId="0" borderId="33" xfId="0" applyBorder="1" applyAlignment="1">
      <alignment horizontal="centerContinuous" wrapText="1"/>
    </xf>
    <xf numFmtId="0" fontId="0" fillId="0" borderId="72" xfId="0" applyBorder="1" applyAlignment="1">
      <alignment horizontal="centerContinuous" wrapText="1"/>
    </xf>
    <xf numFmtId="0" fontId="0" fillId="0" borderId="94" xfId="0" applyBorder="1" applyAlignment="1">
      <alignment horizontal="centerContinuous" wrapText="1"/>
    </xf>
    <xf numFmtId="0" fontId="0" fillId="0" borderId="8" xfId="0" applyBorder="1" applyAlignment="1">
      <alignment horizontal="centerContinuous" wrapText="1"/>
    </xf>
    <xf numFmtId="0" fontId="0" fillId="0" borderId="45" xfId="0" applyBorder="1" applyAlignment="1">
      <alignment horizontal="centerContinuous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94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0" fillId="0" borderId="84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49" fontId="9" fillId="0" borderId="60" xfId="0" applyNumberFormat="1" applyFont="1" applyBorder="1" applyAlignment="1">
      <alignment/>
    </xf>
    <xf numFmtId="49" fontId="9" fillId="0" borderId="88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/>
    </xf>
    <xf numFmtId="49" fontId="0" fillId="0" borderId="39" xfId="0" applyNumberFormat="1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0" fillId="0" borderId="95" xfId="0" applyNumberFormat="1" applyBorder="1" applyAlignment="1">
      <alignment horizontal="center"/>
    </xf>
    <xf numFmtId="49" fontId="0" fillId="0" borderId="96" xfId="0" applyNumberFormat="1" applyBorder="1" applyAlignment="1">
      <alignment horizontal="center"/>
    </xf>
    <xf numFmtId="49" fontId="0" fillId="0" borderId="97" xfId="0" applyNumberFormat="1" applyBorder="1" applyAlignment="1">
      <alignment horizontal="center"/>
    </xf>
    <xf numFmtId="49" fontId="0" fillId="0" borderId="98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61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0" fillId="0" borderId="59" xfId="0" applyNumberFormat="1" applyFont="1" applyBorder="1" applyAlignment="1">
      <alignment/>
    </xf>
    <xf numFmtId="0" fontId="0" fillId="0" borderId="38" xfId="0" applyFont="1" applyBorder="1" applyAlignment="1">
      <alignment/>
    </xf>
    <xf numFmtId="1" fontId="0" fillId="0" borderId="37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11" fillId="0" borderId="15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39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13" fillId="0" borderId="0" xfId="0" applyFont="1" applyAlignment="1">
      <alignment/>
    </xf>
    <xf numFmtId="1" fontId="0" fillId="0" borderId="7" xfId="0" applyNumberForma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/>
    </xf>
    <xf numFmtId="1" fontId="0" fillId="0" borderId="8" xfId="0" applyNumberFormat="1" applyBorder="1" applyAlignment="1">
      <alignment horizontal="center"/>
    </xf>
    <xf numFmtId="0" fontId="3" fillId="0" borderId="3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99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9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 wrapText="1"/>
    </xf>
    <xf numFmtId="0" fontId="0" fillId="0" borderId="115" xfId="0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9" fillId="0" borderId="47" xfId="0" applyFont="1" applyBorder="1" applyAlignment="1">
      <alignment horizontal="center" vertical="center" wrapText="1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6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19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88" xfId="0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37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34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800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3</xdr:col>
      <xdr:colOff>638175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534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5895975" y="150495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180975</xdr:rowOff>
    </xdr:to>
    <xdr:sp>
      <xdr:nvSpPr>
        <xdr:cNvPr id="5" name="Line 5"/>
        <xdr:cNvSpPr>
          <a:spLocks/>
        </xdr:cNvSpPr>
      </xdr:nvSpPr>
      <xdr:spPr>
        <a:xfrm>
          <a:off x="7200900" y="150495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334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800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3</xdr:col>
      <xdr:colOff>638175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534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5</xdr:row>
      <xdr:rowOff>9525</xdr:rowOff>
    </xdr:from>
    <xdr:to>
      <xdr:col>3</xdr:col>
      <xdr:colOff>438150</xdr:colOff>
      <xdr:row>6</xdr:row>
      <xdr:rowOff>9525</xdr:rowOff>
    </xdr:to>
    <xdr:sp>
      <xdr:nvSpPr>
        <xdr:cNvPr id="9" name="Line 9"/>
        <xdr:cNvSpPr>
          <a:spLocks/>
        </xdr:cNvSpPr>
      </xdr:nvSpPr>
      <xdr:spPr>
        <a:xfrm>
          <a:off x="6334125" y="93345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5</xdr:row>
      <xdr:rowOff>0</xdr:rowOff>
    </xdr:from>
    <xdr:to>
      <xdr:col>3</xdr:col>
      <xdr:colOff>904875</xdr:colOff>
      <xdr:row>5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6800850" y="923925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9</xdr:row>
      <xdr:rowOff>0</xdr:rowOff>
    </xdr:from>
    <xdr:to>
      <xdr:col>3</xdr:col>
      <xdr:colOff>638175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6534150" y="1695450"/>
          <a:ext cx="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76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495800" y="129540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65</xdr:row>
      <xdr:rowOff>47625</xdr:rowOff>
    </xdr:from>
    <xdr:to>
      <xdr:col>3</xdr:col>
      <xdr:colOff>676275</xdr:colOff>
      <xdr:row>79</xdr:row>
      <xdr:rowOff>47625</xdr:rowOff>
    </xdr:to>
    <xdr:sp>
      <xdr:nvSpPr>
        <xdr:cNvPr id="13" name="Line 13"/>
        <xdr:cNvSpPr>
          <a:spLocks/>
        </xdr:cNvSpPr>
      </xdr:nvSpPr>
      <xdr:spPr>
        <a:xfrm flipH="1">
          <a:off x="6572250" y="11363325"/>
          <a:ext cx="0" cy="2295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704850</xdr:colOff>
      <xdr:row>65</xdr:row>
      <xdr:rowOff>0</xdr:rowOff>
    </xdr:from>
    <xdr:to>
      <xdr:col>2</xdr:col>
      <xdr:colOff>714375</xdr:colOff>
      <xdr:row>79</xdr:row>
      <xdr:rowOff>47625</xdr:rowOff>
    </xdr:to>
    <xdr:sp>
      <xdr:nvSpPr>
        <xdr:cNvPr id="14" name="AutoShape 14"/>
        <xdr:cNvSpPr>
          <a:spLocks/>
        </xdr:cNvSpPr>
      </xdr:nvSpPr>
      <xdr:spPr>
        <a:xfrm>
          <a:off x="5200650" y="11315700"/>
          <a:ext cx="9525" cy="2343150"/>
        </a:xfrm>
        <a:custGeom>
          <a:pathLst>
            <a:path h="246" w="1">
              <a:moveTo>
                <a:pt x="0" y="0"/>
              </a:moveTo>
              <a:lnTo>
                <a:pt x="0" y="107"/>
              </a:lnTo>
              <a:lnTo>
                <a:pt x="0" y="241"/>
              </a:lnTo>
              <a:lnTo>
                <a:pt x="1" y="2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>
      <xdr:nvSpPr>
        <xdr:cNvPr id="15" name="Line 15"/>
        <xdr:cNvSpPr>
          <a:spLocks/>
        </xdr:cNvSpPr>
      </xdr:nvSpPr>
      <xdr:spPr>
        <a:xfrm>
          <a:off x="5895975" y="2074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123</xdr:row>
      <xdr:rowOff>0</xdr:rowOff>
    </xdr:from>
    <xdr:to>
      <xdr:col>3</xdr:col>
      <xdr:colOff>438150</xdr:colOff>
      <xdr:row>123</xdr:row>
      <xdr:rowOff>0</xdr:rowOff>
    </xdr:to>
    <xdr:sp>
      <xdr:nvSpPr>
        <xdr:cNvPr id="16" name="Line 16"/>
        <xdr:cNvSpPr>
          <a:spLocks/>
        </xdr:cNvSpPr>
      </xdr:nvSpPr>
      <xdr:spPr>
        <a:xfrm>
          <a:off x="6334125" y="2074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123</xdr:row>
      <xdr:rowOff>0</xdr:rowOff>
    </xdr:from>
    <xdr:to>
      <xdr:col>3</xdr:col>
      <xdr:colOff>904875</xdr:colOff>
      <xdr:row>123</xdr:row>
      <xdr:rowOff>0</xdr:rowOff>
    </xdr:to>
    <xdr:sp>
      <xdr:nvSpPr>
        <xdr:cNvPr id="17" name="Line 17"/>
        <xdr:cNvSpPr>
          <a:spLocks/>
        </xdr:cNvSpPr>
      </xdr:nvSpPr>
      <xdr:spPr>
        <a:xfrm>
          <a:off x="6800850" y="2074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123</xdr:row>
      <xdr:rowOff>0</xdr:rowOff>
    </xdr:from>
    <xdr:to>
      <xdr:col>3</xdr:col>
      <xdr:colOff>638175</xdr:colOff>
      <xdr:row>123</xdr:row>
      <xdr:rowOff>0</xdr:rowOff>
    </xdr:to>
    <xdr:sp>
      <xdr:nvSpPr>
        <xdr:cNvPr id="18" name="Line 18"/>
        <xdr:cNvSpPr>
          <a:spLocks/>
        </xdr:cNvSpPr>
      </xdr:nvSpPr>
      <xdr:spPr>
        <a:xfrm>
          <a:off x="6534150" y="2074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0</xdr:colOff>
      <xdr:row>123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4495800" y="2074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123</xdr:row>
      <xdr:rowOff>0</xdr:rowOff>
    </xdr:from>
    <xdr:to>
      <xdr:col>3</xdr:col>
      <xdr:colOff>676275</xdr:colOff>
      <xdr:row>123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6572250" y="2074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704850</xdr:colOff>
      <xdr:row>123</xdr:row>
      <xdr:rowOff>0</xdr:rowOff>
    </xdr:from>
    <xdr:to>
      <xdr:col>2</xdr:col>
      <xdr:colOff>714375</xdr:colOff>
      <xdr:row>123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200650" y="20745450"/>
          <a:ext cx="9525" cy="0"/>
        </a:xfrm>
        <a:custGeom>
          <a:pathLst>
            <a:path h="246" w="1">
              <a:moveTo>
                <a:pt x="0" y="0"/>
              </a:moveTo>
              <a:lnTo>
                <a:pt x="0" y="107"/>
              </a:lnTo>
              <a:lnTo>
                <a:pt x="0" y="241"/>
              </a:lnTo>
              <a:lnTo>
                <a:pt x="1" y="2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8</xdr:row>
      <xdr:rowOff>9525</xdr:rowOff>
    </xdr:from>
    <xdr:to>
      <xdr:col>3</xdr:col>
      <xdr:colOff>438150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6334125" y="1476375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8</xdr:row>
      <xdr:rowOff>0</xdr:rowOff>
    </xdr:from>
    <xdr:to>
      <xdr:col>3</xdr:col>
      <xdr:colOff>904875</xdr:colOff>
      <xdr:row>8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800850" y="146685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12</xdr:row>
      <xdr:rowOff>0</xdr:rowOff>
    </xdr:from>
    <xdr:to>
      <xdr:col>3</xdr:col>
      <xdr:colOff>638175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6534150" y="2238375"/>
          <a:ext cx="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0</xdr:colOff>
      <xdr:row>131</xdr:row>
      <xdr:rowOff>0</xdr:rowOff>
    </xdr:to>
    <xdr:sp>
      <xdr:nvSpPr>
        <xdr:cNvPr id="4" name="Line 4"/>
        <xdr:cNvSpPr>
          <a:spLocks/>
        </xdr:cNvSpPr>
      </xdr:nvSpPr>
      <xdr:spPr>
        <a:xfrm>
          <a:off x="5895975" y="21955125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180975</xdr:rowOff>
    </xdr:to>
    <xdr:sp>
      <xdr:nvSpPr>
        <xdr:cNvPr id="5" name="Line 5"/>
        <xdr:cNvSpPr>
          <a:spLocks/>
        </xdr:cNvSpPr>
      </xdr:nvSpPr>
      <xdr:spPr>
        <a:xfrm>
          <a:off x="7200900" y="21955125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8</xdr:row>
      <xdr:rowOff>9525</xdr:rowOff>
    </xdr:from>
    <xdr:to>
      <xdr:col>3</xdr:col>
      <xdr:colOff>438150</xdr:colOff>
      <xdr:row>9</xdr:row>
      <xdr:rowOff>9525</xdr:rowOff>
    </xdr:to>
    <xdr:sp>
      <xdr:nvSpPr>
        <xdr:cNvPr id="6" name="Line 7"/>
        <xdr:cNvSpPr>
          <a:spLocks/>
        </xdr:cNvSpPr>
      </xdr:nvSpPr>
      <xdr:spPr>
        <a:xfrm>
          <a:off x="6334125" y="1476375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8</xdr:row>
      <xdr:rowOff>0</xdr:rowOff>
    </xdr:from>
    <xdr:to>
      <xdr:col>3</xdr:col>
      <xdr:colOff>904875</xdr:colOff>
      <xdr:row>8</xdr:row>
      <xdr:rowOff>180975</xdr:rowOff>
    </xdr:to>
    <xdr:sp>
      <xdr:nvSpPr>
        <xdr:cNvPr id="7" name="Line 8"/>
        <xdr:cNvSpPr>
          <a:spLocks/>
        </xdr:cNvSpPr>
      </xdr:nvSpPr>
      <xdr:spPr>
        <a:xfrm>
          <a:off x="6800850" y="146685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12</xdr:row>
      <xdr:rowOff>0</xdr:rowOff>
    </xdr:from>
    <xdr:to>
      <xdr:col>3</xdr:col>
      <xdr:colOff>638175</xdr:colOff>
      <xdr:row>14</xdr:row>
      <xdr:rowOff>0</xdr:rowOff>
    </xdr:to>
    <xdr:sp>
      <xdr:nvSpPr>
        <xdr:cNvPr id="8" name="Line 9"/>
        <xdr:cNvSpPr>
          <a:spLocks/>
        </xdr:cNvSpPr>
      </xdr:nvSpPr>
      <xdr:spPr>
        <a:xfrm>
          <a:off x="6534150" y="2238375"/>
          <a:ext cx="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127</xdr:row>
      <xdr:rowOff>9525</xdr:rowOff>
    </xdr:from>
    <xdr:to>
      <xdr:col>3</xdr:col>
      <xdr:colOff>438150</xdr:colOff>
      <xdr:row>128</xdr:row>
      <xdr:rowOff>9525</xdr:rowOff>
    </xdr:to>
    <xdr:sp>
      <xdr:nvSpPr>
        <xdr:cNvPr id="9" name="Line 10"/>
        <xdr:cNvSpPr>
          <a:spLocks/>
        </xdr:cNvSpPr>
      </xdr:nvSpPr>
      <xdr:spPr>
        <a:xfrm>
          <a:off x="6334125" y="21383625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127</xdr:row>
      <xdr:rowOff>0</xdr:rowOff>
    </xdr:from>
    <xdr:to>
      <xdr:col>3</xdr:col>
      <xdr:colOff>904875</xdr:colOff>
      <xdr:row>127</xdr:row>
      <xdr:rowOff>180975</xdr:rowOff>
    </xdr:to>
    <xdr:sp>
      <xdr:nvSpPr>
        <xdr:cNvPr id="10" name="Line 11"/>
        <xdr:cNvSpPr>
          <a:spLocks/>
        </xdr:cNvSpPr>
      </xdr:nvSpPr>
      <xdr:spPr>
        <a:xfrm>
          <a:off x="6800850" y="2137410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131</xdr:row>
      <xdr:rowOff>0</xdr:rowOff>
    </xdr:from>
    <xdr:to>
      <xdr:col>3</xdr:col>
      <xdr:colOff>638175</xdr:colOff>
      <xdr:row>133</xdr:row>
      <xdr:rowOff>0</xdr:rowOff>
    </xdr:to>
    <xdr:sp>
      <xdr:nvSpPr>
        <xdr:cNvPr id="11" name="Line 12"/>
        <xdr:cNvSpPr>
          <a:spLocks/>
        </xdr:cNvSpPr>
      </xdr:nvSpPr>
      <xdr:spPr>
        <a:xfrm>
          <a:off x="6534150" y="22145625"/>
          <a:ext cx="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0</xdr:colOff>
      <xdr:row>198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4495800" y="33404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187</xdr:row>
      <xdr:rowOff>47625</xdr:rowOff>
    </xdr:from>
    <xdr:to>
      <xdr:col>3</xdr:col>
      <xdr:colOff>676275</xdr:colOff>
      <xdr:row>201</xdr:row>
      <xdr:rowOff>47625</xdr:rowOff>
    </xdr:to>
    <xdr:sp>
      <xdr:nvSpPr>
        <xdr:cNvPr id="13" name="Line 14"/>
        <xdr:cNvSpPr>
          <a:spLocks/>
        </xdr:cNvSpPr>
      </xdr:nvSpPr>
      <xdr:spPr>
        <a:xfrm flipH="1">
          <a:off x="6572250" y="31813500"/>
          <a:ext cx="0" cy="2295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704850</xdr:colOff>
      <xdr:row>187</xdr:row>
      <xdr:rowOff>0</xdr:rowOff>
    </xdr:from>
    <xdr:to>
      <xdr:col>2</xdr:col>
      <xdr:colOff>714375</xdr:colOff>
      <xdr:row>201</xdr:row>
      <xdr:rowOff>47625</xdr:rowOff>
    </xdr:to>
    <xdr:sp>
      <xdr:nvSpPr>
        <xdr:cNvPr id="14" name="AutoShape 19"/>
        <xdr:cNvSpPr>
          <a:spLocks/>
        </xdr:cNvSpPr>
      </xdr:nvSpPr>
      <xdr:spPr>
        <a:xfrm>
          <a:off x="5200650" y="31765875"/>
          <a:ext cx="9525" cy="2343150"/>
        </a:xfrm>
        <a:custGeom>
          <a:pathLst>
            <a:path h="246" w="1">
              <a:moveTo>
                <a:pt x="0" y="0"/>
              </a:moveTo>
              <a:lnTo>
                <a:pt x="0" y="107"/>
              </a:lnTo>
              <a:lnTo>
                <a:pt x="0" y="241"/>
              </a:lnTo>
              <a:lnTo>
                <a:pt x="1" y="2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245</xdr:row>
      <xdr:rowOff>0</xdr:rowOff>
    </xdr:from>
    <xdr:to>
      <xdr:col>3</xdr:col>
      <xdr:colOff>0</xdr:colOff>
      <xdr:row>245</xdr:row>
      <xdr:rowOff>0</xdr:rowOff>
    </xdr:to>
    <xdr:sp>
      <xdr:nvSpPr>
        <xdr:cNvPr id="15" name="Line 20"/>
        <xdr:cNvSpPr>
          <a:spLocks/>
        </xdr:cNvSpPr>
      </xdr:nvSpPr>
      <xdr:spPr>
        <a:xfrm>
          <a:off x="5895975" y="4119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245</xdr:row>
      <xdr:rowOff>0</xdr:rowOff>
    </xdr:from>
    <xdr:to>
      <xdr:col>3</xdr:col>
      <xdr:colOff>438150</xdr:colOff>
      <xdr:row>245</xdr:row>
      <xdr:rowOff>0</xdr:rowOff>
    </xdr:to>
    <xdr:sp>
      <xdr:nvSpPr>
        <xdr:cNvPr id="16" name="Line 21"/>
        <xdr:cNvSpPr>
          <a:spLocks/>
        </xdr:cNvSpPr>
      </xdr:nvSpPr>
      <xdr:spPr>
        <a:xfrm>
          <a:off x="6334125" y="4119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245</xdr:row>
      <xdr:rowOff>0</xdr:rowOff>
    </xdr:from>
    <xdr:to>
      <xdr:col>3</xdr:col>
      <xdr:colOff>904875</xdr:colOff>
      <xdr:row>245</xdr:row>
      <xdr:rowOff>0</xdr:rowOff>
    </xdr:to>
    <xdr:sp>
      <xdr:nvSpPr>
        <xdr:cNvPr id="17" name="Line 22"/>
        <xdr:cNvSpPr>
          <a:spLocks/>
        </xdr:cNvSpPr>
      </xdr:nvSpPr>
      <xdr:spPr>
        <a:xfrm>
          <a:off x="6800850" y="4119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245</xdr:row>
      <xdr:rowOff>0</xdr:rowOff>
    </xdr:from>
    <xdr:to>
      <xdr:col>3</xdr:col>
      <xdr:colOff>638175</xdr:colOff>
      <xdr:row>245</xdr:row>
      <xdr:rowOff>0</xdr:rowOff>
    </xdr:to>
    <xdr:sp>
      <xdr:nvSpPr>
        <xdr:cNvPr id="18" name="Line 23"/>
        <xdr:cNvSpPr>
          <a:spLocks/>
        </xdr:cNvSpPr>
      </xdr:nvSpPr>
      <xdr:spPr>
        <a:xfrm>
          <a:off x="6534150" y="4119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245</xdr:row>
      <xdr:rowOff>0</xdr:rowOff>
    </xdr:from>
    <xdr:to>
      <xdr:col>2</xdr:col>
      <xdr:colOff>0</xdr:colOff>
      <xdr:row>245</xdr:row>
      <xdr:rowOff>0</xdr:rowOff>
    </xdr:to>
    <xdr:sp>
      <xdr:nvSpPr>
        <xdr:cNvPr id="19" name="Line 24"/>
        <xdr:cNvSpPr>
          <a:spLocks/>
        </xdr:cNvSpPr>
      </xdr:nvSpPr>
      <xdr:spPr>
        <a:xfrm flipH="1">
          <a:off x="4495800" y="4119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245</xdr:row>
      <xdr:rowOff>0</xdr:rowOff>
    </xdr:from>
    <xdr:to>
      <xdr:col>3</xdr:col>
      <xdr:colOff>676275</xdr:colOff>
      <xdr:row>245</xdr:row>
      <xdr:rowOff>0</xdr:rowOff>
    </xdr:to>
    <xdr:sp>
      <xdr:nvSpPr>
        <xdr:cNvPr id="20" name="Line 25"/>
        <xdr:cNvSpPr>
          <a:spLocks/>
        </xdr:cNvSpPr>
      </xdr:nvSpPr>
      <xdr:spPr>
        <a:xfrm flipH="1">
          <a:off x="6572250" y="4119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704850</xdr:colOff>
      <xdr:row>245</xdr:row>
      <xdr:rowOff>0</xdr:rowOff>
    </xdr:from>
    <xdr:to>
      <xdr:col>2</xdr:col>
      <xdr:colOff>714375</xdr:colOff>
      <xdr:row>245</xdr:row>
      <xdr:rowOff>0</xdr:rowOff>
    </xdr:to>
    <xdr:sp>
      <xdr:nvSpPr>
        <xdr:cNvPr id="21" name="AutoShape 26"/>
        <xdr:cNvSpPr>
          <a:spLocks/>
        </xdr:cNvSpPr>
      </xdr:nvSpPr>
      <xdr:spPr>
        <a:xfrm>
          <a:off x="5200650" y="41195625"/>
          <a:ext cx="9525" cy="0"/>
        </a:xfrm>
        <a:custGeom>
          <a:pathLst>
            <a:path h="246" w="1">
              <a:moveTo>
                <a:pt x="0" y="0"/>
              </a:moveTo>
              <a:lnTo>
                <a:pt x="0" y="107"/>
              </a:lnTo>
              <a:lnTo>
                <a:pt x="0" y="241"/>
              </a:lnTo>
              <a:lnTo>
                <a:pt x="1" y="2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6</xdr:row>
      <xdr:rowOff>0</xdr:rowOff>
    </xdr:from>
    <xdr:to>
      <xdr:col>6</xdr:col>
      <xdr:colOff>762000</xdr:colOff>
      <xdr:row>6</xdr:row>
      <xdr:rowOff>180975</xdr:rowOff>
    </xdr:to>
    <xdr:sp>
      <xdr:nvSpPr>
        <xdr:cNvPr id="1" name="Line 2"/>
        <xdr:cNvSpPr>
          <a:spLocks/>
        </xdr:cNvSpPr>
      </xdr:nvSpPr>
      <xdr:spPr>
        <a:xfrm>
          <a:off x="7362825" y="114300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5</xdr:row>
      <xdr:rowOff>0</xdr:rowOff>
    </xdr:from>
    <xdr:to>
      <xdr:col>5</xdr:col>
      <xdr:colOff>485775</xdr:colOff>
      <xdr:row>5</xdr:row>
      <xdr:rowOff>180975</xdr:rowOff>
    </xdr:to>
    <xdr:sp>
      <xdr:nvSpPr>
        <xdr:cNvPr id="2" name="Line 5"/>
        <xdr:cNvSpPr>
          <a:spLocks/>
        </xdr:cNvSpPr>
      </xdr:nvSpPr>
      <xdr:spPr>
        <a:xfrm>
          <a:off x="6257925" y="95250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5</xdr:row>
      <xdr:rowOff>9525</xdr:rowOff>
    </xdr:from>
    <xdr:to>
      <xdr:col>6</xdr:col>
      <xdr:colOff>304800</xdr:colOff>
      <xdr:row>6</xdr:row>
      <xdr:rowOff>19050</xdr:rowOff>
    </xdr:to>
    <xdr:sp>
      <xdr:nvSpPr>
        <xdr:cNvPr id="3" name="Line 6"/>
        <xdr:cNvSpPr>
          <a:spLocks/>
        </xdr:cNvSpPr>
      </xdr:nvSpPr>
      <xdr:spPr>
        <a:xfrm>
          <a:off x="6848475" y="962025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6</xdr:row>
      <xdr:rowOff>0</xdr:rowOff>
    </xdr:from>
    <xdr:to>
      <xdr:col>3</xdr:col>
      <xdr:colOff>466725</xdr:colOff>
      <xdr:row>6</xdr:row>
      <xdr:rowOff>180975</xdr:rowOff>
    </xdr:to>
    <xdr:sp>
      <xdr:nvSpPr>
        <xdr:cNvPr id="1" name="Line 2"/>
        <xdr:cNvSpPr>
          <a:spLocks/>
        </xdr:cNvSpPr>
      </xdr:nvSpPr>
      <xdr:spPr>
        <a:xfrm>
          <a:off x="6343650" y="1152525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6</xdr:row>
      <xdr:rowOff>19050</xdr:rowOff>
    </xdr:from>
    <xdr:to>
      <xdr:col>4</xdr:col>
      <xdr:colOff>209550</xdr:colOff>
      <xdr:row>7</xdr:row>
      <xdr:rowOff>28575</xdr:rowOff>
    </xdr:to>
    <xdr:sp>
      <xdr:nvSpPr>
        <xdr:cNvPr id="2" name="Line 3"/>
        <xdr:cNvSpPr>
          <a:spLocks/>
        </xdr:cNvSpPr>
      </xdr:nvSpPr>
      <xdr:spPr>
        <a:xfrm>
          <a:off x="6743700" y="1171575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5</xdr:row>
      <xdr:rowOff>0</xdr:rowOff>
    </xdr:from>
    <xdr:to>
      <xdr:col>4</xdr:col>
      <xdr:colOff>495300</xdr:colOff>
      <xdr:row>5</xdr:row>
      <xdr:rowOff>180975</xdr:rowOff>
    </xdr:to>
    <xdr:sp>
      <xdr:nvSpPr>
        <xdr:cNvPr id="1" name="Line 2"/>
        <xdr:cNvSpPr>
          <a:spLocks/>
        </xdr:cNvSpPr>
      </xdr:nvSpPr>
      <xdr:spPr>
        <a:xfrm>
          <a:off x="5886450" y="95250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4</xdr:row>
      <xdr:rowOff>180975</xdr:rowOff>
    </xdr:from>
    <xdr:to>
      <xdr:col>5</xdr:col>
      <xdr:colOff>314325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6562725" y="942975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886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0</xdr:rowOff>
    </xdr:from>
    <xdr:to>
      <xdr:col>5</xdr:col>
      <xdr:colOff>314325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562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61">
      <selection activeCell="A87" sqref="A87"/>
    </sheetView>
  </sheetViews>
  <sheetFormatPr defaultColWidth="9.00390625" defaultRowHeight="12.75"/>
  <cols>
    <col min="1" max="1" width="52.875" style="0" customWidth="1"/>
    <col min="2" max="2" width="6.125" style="0" customWidth="1"/>
    <col min="3" max="3" width="18.375" style="0" customWidth="1"/>
    <col min="4" max="4" width="17.125" style="0" customWidth="1"/>
  </cols>
  <sheetData>
    <row r="1" spans="1:4" ht="12.75">
      <c r="A1" s="16"/>
      <c r="B1" s="17"/>
      <c r="C1" s="17"/>
      <c r="D1" s="17"/>
    </row>
    <row r="2" spans="1:4" ht="12.75">
      <c r="A2" s="16"/>
      <c r="B2" s="17"/>
      <c r="C2" s="17"/>
      <c r="D2" s="17"/>
    </row>
    <row r="3" spans="1:4" ht="15.75">
      <c r="A3" s="7" t="s">
        <v>37</v>
      </c>
      <c r="C3" s="4"/>
      <c r="D3" s="4"/>
    </row>
    <row r="4" spans="1:4" ht="15.75">
      <c r="A4" s="7" t="s">
        <v>1</v>
      </c>
      <c r="C4" s="4"/>
      <c r="D4" s="81" t="s">
        <v>38</v>
      </c>
    </row>
    <row r="5" spans="1:4" ht="15.75">
      <c r="A5" s="7" t="s">
        <v>565</v>
      </c>
      <c r="B5" s="391" t="s">
        <v>39</v>
      </c>
      <c r="C5" s="392"/>
      <c r="D5" s="173" t="s">
        <v>184</v>
      </c>
    </row>
    <row r="6" spans="2:4" ht="15">
      <c r="B6" s="391" t="s">
        <v>123</v>
      </c>
      <c r="C6" s="392"/>
      <c r="D6" s="10"/>
    </row>
    <row r="7" spans="1:4" ht="15.75">
      <c r="A7" s="6" t="s">
        <v>555</v>
      </c>
      <c r="B7" s="6"/>
      <c r="C7" s="161" t="s">
        <v>4</v>
      </c>
      <c r="D7" s="41">
        <v>892270</v>
      </c>
    </row>
    <row r="8" spans="1:4" ht="15">
      <c r="A8" s="6" t="s">
        <v>124</v>
      </c>
      <c r="B8" s="6"/>
      <c r="C8" s="161" t="s">
        <v>117</v>
      </c>
      <c r="D8" s="170">
        <v>1200000095</v>
      </c>
    </row>
    <row r="9" spans="1:4" ht="15">
      <c r="A9" s="6" t="s">
        <v>507</v>
      </c>
      <c r="B9" s="6"/>
      <c r="C9" s="161" t="s">
        <v>130</v>
      </c>
      <c r="D9" s="41" t="s">
        <v>135</v>
      </c>
    </row>
    <row r="10" spans="1:4" ht="15">
      <c r="A10" s="6" t="s">
        <v>5</v>
      </c>
      <c r="B10" s="6"/>
      <c r="C10" s="161" t="s">
        <v>131</v>
      </c>
      <c r="D10" s="171"/>
    </row>
    <row r="11" spans="1:4" ht="15">
      <c r="A11" s="6" t="s">
        <v>6</v>
      </c>
      <c r="B11" s="6"/>
      <c r="C11" s="161" t="s">
        <v>132</v>
      </c>
      <c r="D11" s="8"/>
    </row>
    <row r="12" spans="1:4" ht="15">
      <c r="A12" s="6" t="s">
        <v>125</v>
      </c>
      <c r="B12" s="6"/>
      <c r="C12" s="6"/>
      <c r="D12" s="10" t="s">
        <v>40</v>
      </c>
    </row>
    <row r="13" spans="1:4" ht="15">
      <c r="A13" s="13"/>
      <c r="B13" s="12"/>
      <c r="C13" s="6"/>
      <c r="D13" s="6"/>
    </row>
    <row r="14" spans="1:4" ht="15">
      <c r="A14" s="13"/>
      <c r="B14" s="12"/>
      <c r="C14" s="365" t="s">
        <v>563</v>
      </c>
      <c r="D14" s="6"/>
    </row>
    <row r="15" spans="1:4" ht="12.75">
      <c r="A15" s="393" t="s">
        <v>186</v>
      </c>
      <c r="B15" s="394"/>
      <c r="C15" s="52" t="s">
        <v>41</v>
      </c>
      <c r="D15" s="52" t="s">
        <v>42</v>
      </c>
    </row>
    <row r="16" spans="1:4" ht="12.75">
      <c r="A16" s="94" t="s">
        <v>188</v>
      </c>
      <c r="B16" s="94" t="s">
        <v>187</v>
      </c>
      <c r="C16" s="94" t="s">
        <v>43</v>
      </c>
      <c r="D16" s="94" t="s">
        <v>44</v>
      </c>
    </row>
    <row r="17" spans="1:4" ht="13.5" thickBot="1">
      <c r="A17" s="109">
        <v>1</v>
      </c>
      <c r="B17" s="15">
        <v>2</v>
      </c>
      <c r="C17" s="15">
        <v>3</v>
      </c>
      <c r="D17" s="15">
        <v>4</v>
      </c>
    </row>
    <row r="18" spans="1:4" ht="13.5" thickTop="1">
      <c r="A18" s="287" t="s">
        <v>192</v>
      </c>
      <c r="B18" s="288"/>
      <c r="C18" s="26"/>
      <c r="D18" s="135"/>
    </row>
    <row r="19" spans="1:4" s="244" customFormat="1" ht="38.25">
      <c r="A19" s="329" t="s">
        <v>404</v>
      </c>
      <c r="B19" s="286" t="s">
        <v>440</v>
      </c>
      <c r="C19" s="330">
        <f>3470+3250</f>
        <v>6720</v>
      </c>
      <c r="D19" s="363">
        <v>5710</v>
      </c>
    </row>
    <row r="20" spans="1:4" s="244" customFormat="1" ht="13.5" customHeight="1">
      <c r="A20" s="283" t="s">
        <v>405</v>
      </c>
      <c r="B20" s="284" t="s">
        <v>441</v>
      </c>
      <c r="C20" s="285">
        <f>2901+2602</f>
        <v>5503</v>
      </c>
      <c r="D20" s="364">
        <v>4685</v>
      </c>
    </row>
    <row r="21" spans="1:4" ht="12.75">
      <c r="A21" s="120" t="s">
        <v>45</v>
      </c>
      <c r="B21" s="123" t="s">
        <v>442</v>
      </c>
      <c r="C21" s="32">
        <f>C19-C20</f>
        <v>1217</v>
      </c>
      <c r="D21" s="130">
        <f>D19-D20</f>
        <v>1025</v>
      </c>
    </row>
    <row r="22" spans="1:4" ht="12.75">
      <c r="A22" s="120" t="s">
        <v>46</v>
      </c>
      <c r="B22" s="123" t="s">
        <v>443</v>
      </c>
      <c r="C22" s="32">
        <f>404+751-76</f>
        <v>1079</v>
      </c>
      <c r="D22" s="130">
        <v>1402</v>
      </c>
    </row>
    <row r="23" spans="1:4" ht="12.75">
      <c r="A23" s="120" t="s">
        <v>47</v>
      </c>
      <c r="B23" s="123" t="s">
        <v>444</v>
      </c>
      <c r="C23" s="32" t="s">
        <v>185</v>
      </c>
      <c r="D23" s="130" t="s">
        <v>163</v>
      </c>
    </row>
    <row r="24" spans="1:4" ht="12.75">
      <c r="A24" s="120" t="s">
        <v>189</v>
      </c>
      <c r="B24" s="123" t="s">
        <v>445</v>
      </c>
      <c r="C24" s="32">
        <f>C21-C22</f>
        <v>138</v>
      </c>
      <c r="D24" s="130">
        <f>D21-D22</f>
        <v>-377</v>
      </c>
    </row>
    <row r="25" spans="1:4" ht="12.75">
      <c r="A25" s="185" t="s">
        <v>191</v>
      </c>
      <c r="B25" s="137"/>
      <c r="C25" s="37"/>
      <c r="D25" s="138"/>
    </row>
    <row r="26" spans="1:4" ht="12.75">
      <c r="A26" s="141" t="s">
        <v>48</v>
      </c>
      <c r="B26" s="142" t="s">
        <v>446</v>
      </c>
      <c r="C26" s="36"/>
      <c r="D26" s="143"/>
    </row>
    <row r="27" spans="1:4" ht="12.75">
      <c r="A27" s="120" t="s">
        <v>49</v>
      </c>
      <c r="B27" s="123" t="s">
        <v>447</v>
      </c>
      <c r="C27" s="32" t="s">
        <v>185</v>
      </c>
      <c r="D27" s="130" t="s">
        <v>163</v>
      </c>
    </row>
    <row r="28" spans="1:4" ht="12.75">
      <c r="A28" s="120" t="s">
        <v>126</v>
      </c>
      <c r="B28" s="123" t="s">
        <v>448</v>
      </c>
      <c r="C28" s="32"/>
      <c r="D28" s="130"/>
    </row>
    <row r="29" spans="1:4" ht="12.75">
      <c r="A29" s="120" t="s">
        <v>50</v>
      </c>
      <c r="B29" s="123" t="s">
        <v>449</v>
      </c>
      <c r="C29" s="32"/>
      <c r="D29" s="191"/>
    </row>
    <row r="30" spans="1:4" ht="12.75">
      <c r="A30" s="120" t="s">
        <v>51</v>
      </c>
      <c r="B30" s="123" t="s">
        <v>450</v>
      </c>
      <c r="C30" s="32">
        <f>76+2</f>
        <v>78</v>
      </c>
      <c r="D30" s="130">
        <v>15</v>
      </c>
    </row>
    <row r="31" spans="1:4" ht="12.75">
      <c r="A31" s="120" t="s">
        <v>52</v>
      </c>
      <c r="B31" s="123" t="s">
        <v>451</v>
      </c>
      <c r="C31" s="32"/>
      <c r="D31" s="130"/>
    </row>
    <row r="32" spans="1:4" ht="12.75">
      <c r="A32" s="120" t="s">
        <v>53</v>
      </c>
      <c r="B32" s="123" t="s">
        <v>452</v>
      </c>
      <c r="C32" s="32"/>
      <c r="D32" s="130"/>
    </row>
    <row r="33" spans="1:4" ht="12.75">
      <c r="A33" s="185" t="s">
        <v>190</v>
      </c>
      <c r="B33" s="137" t="s">
        <v>453</v>
      </c>
      <c r="C33" s="37">
        <f>C24+C26+C29+C31-C30-C32+C28</f>
        <v>60</v>
      </c>
      <c r="D33" s="138">
        <f>D24+D26+D29+D31-D30-D32</f>
        <v>-392</v>
      </c>
    </row>
    <row r="34" spans="1:4" ht="12.75">
      <c r="A34" s="133" t="s">
        <v>157</v>
      </c>
      <c r="B34" s="139" t="s">
        <v>454</v>
      </c>
      <c r="C34" s="28"/>
      <c r="D34" s="140"/>
    </row>
    <row r="35" spans="1:4" ht="12.75">
      <c r="A35" s="133" t="s">
        <v>175</v>
      </c>
      <c r="B35" s="139" t="s">
        <v>455</v>
      </c>
      <c r="C35" s="28"/>
      <c r="D35" s="140"/>
    </row>
    <row r="36" spans="1:4" ht="12.75">
      <c r="A36" s="141" t="s">
        <v>193</v>
      </c>
      <c r="B36" s="142" t="s">
        <v>456</v>
      </c>
      <c r="C36" s="36"/>
      <c r="D36" s="143"/>
    </row>
    <row r="37" spans="1:4" ht="12.75">
      <c r="A37" s="141"/>
      <c r="B37" s="142"/>
      <c r="C37" s="36"/>
      <c r="D37" s="143"/>
    </row>
    <row r="38" spans="1:4" ht="12.75">
      <c r="A38" s="163" t="s">
        <v>194</v>
      </c>
      <c r="B38" s="142" t="s">
        <v>457</v>
      </c>
      <c r="C38" s="36">
        <f>C33+C34-C35-C36</f>
        <v>60</v>
      </c>
      <c r="D38" s="143">
        <f>D33+D34-D35-D36</f>
        <v>-392</v>
      </c>
    </row>
    <row r="39" spans="1:4" ht="12.75">
      <c r="A39" s="185" t="s">
        <v>54</v>
      </c>
      <c r="B39" s="137"/>
      <c r="C39" s="37"/>
      <c r="D39" s="138"/>
    </row>
    <row r="40" spans="1:4" ht="12.75">
      <c r="A40" s="141" t="s">
        <v>195</v>
      </c>
      <c r="B40" s="142" t="s">
        <v>458</v>
      </c>
      <c r="C40" s="36"/>
      <c r="D40" s="143"/>
    </row>
    <row r="41" spans="1:4" ht="12.75">
      <c r="A41" s="141" t="s">
        <v>196</v>
      </c>
      <c r="B41" s="142" t="s">
        <v>511</v>
      </c>
      <c r="C41" s="36"/>
      <c r="D41" s="143"/>
    </row>
    <row r="42" spans="1:4" ht="13.5" thickBot="1">
      <c r="A42" s="186" t="s">
        <v>197</v>
      </c>
      <c r="B42" s="145" t="s">
        <v>512</v>
      </c>
      <c r="C42" s="147"/>
      <c r="D42" s="146"/>
    </row>
    <row r="43" spans="1:4" ht="13.5" thickTop="1">
      <c r="A43" s="358"/>
      <c r="B43" s="355"/>
      <c r="C43" s="356"/>
      <c r="D43" s="353"/>
    </row>
    <row r="44" spans="1:4" ht="12.75">
      <c r="A44" s="358"/>
      <c r="B44" s="19"/>
      <c r="C44" s="354"/>
      <c r="D44" s="354"/>
    </row>
    <row r="45" spans="1:4" ht="12.75">
      <c r="A45" s="358"/>
      <c r="B45" s="19"/>
      <c r="C45" s="354"/>
      <c r="D45" s="354"/>
    </row>
    <row r="46" spans="1:4" ht="12.75">
      <c r="A46" s="358"/>
      <c r="B46" s="19"/>
      <c r="C46" s="354"/>
      <c r="D46" s="354"/>
    </row>
    <row r="47" spans="1:4" ht="12.75">
      <c r="A47" s="358"/>
      <c r="B47" s="19"/>
      <c r="C47" s="354"/>
      <c r="D47" s="354"/>
    </row>
    <row r="48" spans="1:4" ht="12.75">
      <c r="A48" s="1"/>
      <c r="B48" s="19"/>
      <c r="C48" s="354"/>
      <c r="D48" s="354"/>
    </row>
    <row r="49" spans="1:4" ht="12.75">
      <c r="A49" s="1"/>
      <c r="B49" s="19"/>
      <c r="C49" s="354"/>
      <c r="D49" s="354"/>
    </row>
    <row r="50" spans="1:4" ht="12.75">
      <c r="A50" s="1"/>
      <c r="B50" s="19"/>
      <c r="C50" s="354"/>
      <c r="D50" s="354"/>
    </row>
    <row r="51" spans="1:4" ht="12.75">
      <c r="A51" s="1"/>
      <c r="B51" s="19"/>
      <c r="C51" s="354"/>
      <c r="D51" s="354"/>
    </row>
    <row r="52" spans="1:4" ht="12.75">
      <c r="A52" s="1"/>
      <c r="B52" s="19"/>
      <c r="C52" s="354"/>
      <c r="D52" s="354"/>
    </row>
    <row r="53" spans="1:4" ht="12.75">
      <c r="A53" s="1"/>
      <c r="B53" s="19"/>
      <c r="C53" s="354"/>
      <c r="D53" s="357"/>
    </row>
    <row r="54" spans="1:4" ht="12.75">
      <c r="A54" s="1"/>
      <c r="B54" s="19"/>
      <c r="C54" s="354"/>
      <c r="D54" s="354"/>
    </row>
    <row r="55" spans="1:4" ht="12.75">
      <c r="A55" s="358"/>
      <c r="B55" s="358"/>
      <c r="C55" s="354"/>
      <c r="D55" s="354"/>
    </row>
    <row r="56" spans="1:4" ht="12.75">
      <c r="A56" s="358"/>
      <c r="B56" s="358"/>
      <c r="C56" s="38"/>
      <c r="D56" s="38"/>
    </row>
    <row r="57" spans="1:4" ht="12.75">
      <c r="A57" s="358"/>
      <c r="B57" s="358"/>
      <c r="C57" s="38"/>
      <c r="D57" s="38"/>
    </row>
    <row r="58" spans="1:4" ht="12.75">
      <c r="A58" s="358"/>
      <c r="B58" s="358"/>
      <c r="C58" s="38"/>
      <c r="D58" s="362"/>
    </row>
    <row r="59" spans="1:4" ht="12.75">
      <c r="A59" s="1"/>
      <c r="B59" s="358"/>
      <c r="C59" s="17"/>
      <c r="D59" s="17"/>
    </row>
    <row r="60" spans="1:4" ht="12.75">
      <c r="A60" s="16"/>
      <c r="B60" s="22"/>
      <c r="C60" s="17"/>
      <c r="D60" s="17"/>
    </row>
    <row r="61" spans="1:4" ht="12.75">
      <c r="A61" s="16"/>
      <c r="B61" s="22"/>
      <c r="C61" s="17"/>
      <c r="D61" s="17"/>
    </row>
    <row r="62" spans="1:4" ht="15.75">
      <c r="A62" s="395" t="s">
        <v>198</v>
      </c>
      <c r="B62" s="395"/>
      <c r="C62" s="395"/>
      <c r="D62" s="395"/>
    </row>
    <row r="63" spans="1:2" ht="12.75">
      <c r="A63" s="1"/>
      <c r="B63" s="19"/>
    </row>
    <row r="64" spans="1:4" ht="12.75">
      <c r="A64" s="387" t="s">
        <v>186</v>
      </c>
      <c r="B64" s="388"/>
      <c r="C64" s="52" t="s">
        <v>41</v>
      </c>
      <c r="D64" s="52" t="s">
        <v>42</v>
      </c>
    </row>
    <row r="65" spans="1:4" ht="12.75">
      <c r="A65" s="389"/>
      <c r="B65" s="390"/>
      <c r="C65" s="94" t="s">
        <v>43</v>
      </c>
      <c r="D65" s="94" t="s">
        <v>44</v>
      </c>
    </row>
    <row r="66" spans="1:4" s="289" customFormat="1" ht="12.75">
      <c r="A66" s="81" t="s">
        <v>188</v>
      </c>
      <c r="B66" s="81" t="s">
        <v>187</v>
      </c>
      <c r="C66" s="33" t="s">
        <v>55</v>
      </c>
      <c r="D66" s="33" t="s">
        <v>55</v>
      </c>
    </row>
    <row r="67" spans="1:4" ht="13.5" thickBot="1">
      <c r="A67" s="15">
        <v>1</v>
      </c>
      <c r="B67" s="15">
        <v>2</v>
      </c>
      <c r="C67" s="148" t="s">
        <v>56</v>
      </c>
      <c r="D67" s="148" t="s">
        <v>57</v>
      </c>
    </row>
    <row r="68" spans="1:4" ht="13.5" thickTop="1">
      <c r="A68" s="149" t="s">
        <v>406</v>
      </c>
      <c r="B68" s="150" t="s">
        <v>1</v>
      </c>
      <c r="C68" s="62"/>
      <c r="D68" s="63"/>
    </row>
    <row r="69" spans="1:4" ht="12.75">
      <c r="A69" s="151" t="s">
        <v>407</v>
      </c>
      <c r="B69" s="152"/>
      <c r="C69" s="160"/>
      <c r="D69" s="95"/>
    </row>
    <row r="70" spans="1:4" ht="12.75">
      <c r="A70" s="151" t="s">
        <v>58</v>
      </c>
      <c r="B70" s="152" t="s">
        <v>470</v>
      </c>
      <c r="C70" s="24"/>
      <c r="D70" s="65"/>
    </row>
    <row r="71" spans="1:4" ht="12.75">
      <c r="A71" s="153" t="s">
        <v>408</v>
      </c>
      <c r="B71" s="154" t="s">
        <v>471</v>
      </c>
      <c r="C71" s="21"/>
      <c r="D71" s="68"/>
    </row>
    <row r="72" spans="1:4" ht="12.75">
      <c r="A72" s="151" t="s">
        <v>127</v>
      </c>
      <c r="B72" s="152"/>
      <c r="C72" s="24"/>
      <c r="D72" s="65"/>
    </row>
    <row r="73" spans="1:4" ht="12.75">
      <c r="A73" s="151" t="s">
        <v>128</v>
      </c>
      <c r="B73" s="152" t="s">
        <v>472</v>
      </c>
      <c r="C73" s="24"/>
      <c r="D73" s="65"/>
    </row>
    <row r="74" spans="1:4" ht="12.75">
      <c r="A74" s="153" t="s">
        <v>409</v>
      </c>
      <c r="B74" s="154" t="s">
        <v>473</v>
      </c>
      <c r="C74" s="21"/>
      <c r="D74" s="68"/>
    </row>
    <row r="75" spans="1:4" ht="12.75">
      <c r="A75" s="151" t="s">
        <v>199</v>
      </c>
      <c r="B75" s="152" t="s">
        <v>474</v>
      </c>
      <c r="C75" s="160" t="s">
        <v>410</v>
      </c>
      <c r="D75" s="95" t="s">
        <v>410</v>
      </c>
    </row>
    <row r="76" spans="1:4" ht="12.75">
      <c r="A76" s="155" t="s">
        <v>60</v>
      </c>
      <c r="B76" s="156"/>
      <c r="C76" s="25"/>
      <c r="D76" s="83"/>
    </row>
    <row r="77" spans="1:4" ht="12.75">
      <c r="A77" s="151" t="s">
        <v>61</v>
      </c>
      <c r="B77" s="152"/>
      <c r="C77" s="24"/>
      <c r="D77" s="65"/>
    </row>
    <row r="78" spans="1:4" ht="12.75">
      <c r="A78" s="151" t="s">
        <v>62</v>
      </c>
      <c r="B78" s="157">
        <v>260</v>
      </c>
      <c r="C78" s="24"/>
      <c r="D78" s="65"/>
    </row>
    <row r="79" spans="1:4" ht="13.5" thickBot="1">
      <c r="A79" s="158" t="s">
        <v>1</v>
      </c>
      <c r="B79" s="159"/>
      <c r="C79" s="92"/>
      <c r="D79" s="187"/>
    </row>
    <row r="80" ht="13.5" thickTop="1"/>
    <row r="82" spans="1:4" ht="12.75">
      <c r="A82" s="16" t="s">
        <v>34</v>
      </c>
      <c r="B82" s="17"/>
      <c r="C82" s="17"/>
      <c r="D82" s="17"/>
    </row>
    <row r="83" spans="1:4" ht="12.75">
      <c r="A83" s="16"/>
      <c r="B83" s="17"/>
      <c r="C83" s="17"/>
      <c r="D83" s="17"/>
    </row>
    <row r="84" spans="1:4" ht="12.75">
      <c r="A84" s="16"/>
      <c r="B84" s="17"/>
      <c r="C84" s="17"/>
      <c r="D84" s="17"/>
    </row>
    <row r="85" spans="1:4" ht="12.75">
      <c r="A85" s="16"/>
      <c r="B85" s="17"/>
      <c r="C85" s="17"/>
      <c r="D85" s="17"/>
    </row>
    <row r="86" spans="1:4" ht="12.75">
      <c r="A86" s="16" t="s">
        <v>567</v>
      </c>
      <c r="B86" s="17"/>
      <c r="C86" s="17" t="s">
        <v>1</v>
      </c>
      <c r="D86" s="17"/>
    </row>
  </sheetData>
  <mergeCells count="5">
    <mergeCell ref="A64:B65"/>
    <mergeCell ref="B6:C6"/>
    <mergeCell ref="B5:C5"/>
    <mergeCell ref="A15:B15"/>
    <mergeCell ref="A62:D62"/>
  </mergeCells>
  <printOptions/>
  <pageMargins left="0.7874015748031497" right="0" top="0.3937007874015748" bottom="0" header="0.31496062992125984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8"/>
  <sheetViews>
    <sheetView workbookViewId="0" topLeftCell="A142">
      <selection activeCell="C163" sqref="C163"/>
    </sheetView>
  </sheetViews>
  <sheetFormatPr defaultColWidth="9.00390625" defaultRowHeight="12.75"/>
  <cols>
    <col min="1" max="1" width="52.875" style="0" customWidth="1"/>
    <col min="2" max="2" width="6.125" style="0" customWidth="1"/>
    <col min="3" max="3" width="18.375" style="0" customWidth="1"/>
    <col min="4" max="4" width="17.125" style="0" customWidth="1"/>
  </cols>
  <sheetData>
    <row r="1" ht="12.75">
      <c r="D1" s="5" t="s">
        <v>0</v>
      </c>
    </row>
    <row r="2" spans="1:4" ht="12.75">
      <c r="A2" s="1" t="s">
        <v>1</v>
      </c>
      <c r="B2" s="4" t="s">
        <v>165</v>
      </c>
      <c r="D2" s="4"/>
    </row>
    <row r="3" spans="2:4" ht="12.75">
      <c r="B3" s="4" t="s">
        <v>164</v>
      </c>
      <c r="D3" s="4"/>
    </row>
    <row r="4" spans="3:4" ht="12.75">
      <c r="C4" s="4"/>
      <c r="D4" s="4"/>
    </row>
    <row r="5" spans="1:4" ht="18">
      <c r="A5" s="18" t="s">
        <v>2</v>
      </c>
      <c r="C5" s="4"/>
      <c r="D5" s="4"/>
    </row>
    <row r="6" spans="1:4" ht="15.75">
      <c r="A6" s="7" t="s">
        <v>568</v>
      </c>
      <c r="C6" s="4"/>
      <c r="D6" s="4"/>
    </row>
    <row r="7" spans="1:4" ht="15.75">
      <c r="A7" s="7" t="s">
        <v>1</v>
      </c>
      <c r="C7" s="4"/>
      <c r="D7" s="81" t="s">
        <v>38</v>
      </c>
    </row>
    <row r="8" spans="1:4" ht="15">
      <c r="A8" s="6" t="s">
        <v>1</v>
      </c>
      <c r="B8" s="6" t="s">
        <v>3</v>
      </c>
      <c r="C8" s="6"/>
      <c r="D8" s="173" t="s">
        <v>166</v>
      </c>
    </row>
    <row r="9" spans="1:4" ht="15">
      <c r="A9" s="6" t="s">
        <v>399</v>
      </c>
      <c r="B9" s="6" t="s">
        <v>400</v>
      </c>
      <c r="C9" s="6"/>
      <c r="D9" s="10" t="s">
        <v>570</v>
      </c>
    </row>
    <row r="10" spans="1:4" ht="15.75">
      <c r="A10" s="6" t="s">
        <v>559</v>
      </c>
      <c r="B10" s="6"/>
      <c r="C10" s="162" t="s">
        <v>115</v>
      </c>
      <c r="D10" s="41">
        <v>892270</v>
      </c>
    </row>
    <row r="11" spans="1:4" ht="15">
      <c r="A11" s="6" t="s">
        <v>116</v>
      </c>
      <c r="B11" s="6"/>
      <c r="C11" s="162" t="s">
        <v>117</v>
      </c>
      <c r="D11" s="41">
        <v>1200000095</v>
      </c>
    </row>
    <row r="12" spans="1:4" ht="15">
      <c r="A12" s="6" t="s">
        <v>134</v>
      </c>
      <c r="B12" s="6"/>
      <c r="C12" s="162" t="s">
        <v>129</v>
      </c>
      <c r="D12" s="41" t="s">
        <v>135</v>
      </c>
    </row>
    <row r="13" spans="1:4" ht="15">
      <c r="A13" s="6" t="s">
        <v>5</v>
      </c>
      <c r="B13" s="6"/>
      <c r="C13" s="162" t="s">
        <v>114</v>
      </c>
      <c r="D13" s="11"/>
    </row>
    <row r="14" spans="1:4" ht="15">
      <c r="A14" s="6" t="s">
        <v>6</v>
      </c>
      <c r="B14" s="6"/>
      <c r="C14" s="162" t="s">
        <v>113</v>
      </c>
      <c r="D14" s="8" t="s">
        <v>569</v>
      </c>
    </row>
    <row r="15" spans="1:4" ht="15">
      <c r="A15" s="6" t="s">
        <v>111</v>
      </c>
      <c r="B15" s="6"/>
      <c r="C15" s="162" t="s">
        <v>112</v>
      </c>
      <c r="D15" s="10" t="s">
        <v>7</v>
      </c>
    </row>
    <row r="16" spans="1:4" ht="15">
      <c r="A16" s="6" t="s">
        <v>554</v>
      </c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 t="s">
        <v>8</v>
      </c>
      <c r="C18" s="6"/>
      <c r="D18" s="10"/>
    </row>
    <row r="19" spans="1:4" ht="15">
      <c r="A19" s="6"/>
      <c r="B19" s="6" t="s">
        <v>9</v>
      </c>
      <c r="C19" s="6"/>
      <c r="D19" s="10"/>
    </row>
    <row r="20" spans="1:4" ht="15">
      <c r="A20" s="6"/>
      <c r="B20" s="6" t="s">
        <v>10</v>
      </c>
      <c r="C20" s="6"/>
      <c r="D20" s="6"/>
    </row>
    <row r="21" spans="1:4" ht="12.75">
      <c r="A21" s="113" t="s">
        <v>11</v>
      </c>
      <c r="B21" s="113" t="s">
        <v>12</v>
      </c>
      <c r="C21" s="113" t="s">
        <v>13</v>
      </c>
      <c r="D21" s="113" t="s">
        <v>14</v>
      </c>
    </row>
    <row r="22" spans="1:4" ht="12.75">
      <c r="A22" s="33"/>
      <c r="B22" s="33" t="s">
        <v>167</v>
      </c>
      <c r="C22" s="33" t="s">
        <v>122</v>
      </c>
      <c r="D22" s="33" t="s">
        <v>16</v>
      </c>
    </row>
    <row r="23" spans="1:4" ht="13.5" thickBot="1">
      <c r="A23" s="114">
        <v>1</v>
      </c>
      <c r="B23" s="115">
        <v>2</v>
      </c>
      <c r="C23" s="115"/>
      <c r="D23" s="115"/>
    </row>
    <row r="24" spans="1:4" ht="13.5" thickTop="1">
      <c r="A24" s="116" t="s">
        <v>17</v>
      </c>
      <c r="B24" s="117"/>
      <c r="C24" s="118"/>
      <c r="D24" s="119"/>
    </row>
    <row r="25" spans="1:4" ht="12.75">
      <c r="A25" s="120" t="s">
        <v>138</v>
      </c>
      <c r="B25" s="121">
        <v>110</v>
      </c>
      <c r="C25" s="30"/>
      <c r="D25" s="122"/>
    </row>
    <row r="26" spans="1:4" ht="12.75">
      <c r="A26" s="120" t="s">
        <v>139</v>
      </c>
      <c r="B26" s="121">
        <v>120</v>
      </c>
      <c r="C26" s="122">
        <v>32237</v>
      </c>
      <c r="D26" s="122">
        <v>40977</v>
      </c>
    </row>
    <row r="27" spans="1:4" ht="12.75">
      <c r="A27" s="120" t="s">
        <v>101</v>
      </c>
      <c r="B27" s="121">
        <v>130</v>
      </c>
      <c r="C27" s="122">
        <v>6907</v>
      </c>
      <c r="D27" s="122">
        <v>13182</v>
      </c>
    </row>
    <row r="28" spans="1:4" ht="12.75">
      <c r="A28" s="120" t="s">
        <v>156</v>
      </c>
      <c r="B28" s="121">
        <v>135</v>
      </c>
      <c r="C28" s="122"/>
      <c r="D28" s="122"/>
    </row>
    <row r="29" spans="1:4" ht="12.75">
      <c r="A29" s="120" t="s">
        <v>140</v>
      </c>
      <c r="B29" s="121">
        <v>140</v>
      </c>
      <c r="C29" s="122">
        <v>38</v>
      </c>
      <c r="D29" s="122">
        <v>38</v>
      </c>
    </row>
    <row r="30" spans="1:4" ht="12.75">
      <c r="A30" s="120" t="s">
        <v>157</v>
      </c>
      <c r="B30" s="121">
        <v>145</v>
      </c>
      <c r="C30" s="122"/>
      <c r="D30" s="122"/>
    </row>
    <row r="31" spans="1:4" ht="12.75">
      <c r="A31" s="144" t="s">
        <v>18</v>
      </c>
      <c r="B31" s="176">
        <v>150</v>
      </c>
      <c r="C31" s="177">
        <v>60</v>
      </c>
      <c r="D31" s="177">
        <v>60</v>
      </c>
    </row>
    <row r="32" spans="1:4" ht="12.75">
      <c r="A32" s="326" t="s">
        <v>19</v>
      </c>
      <c r="B32" s="178">
        <v>190</v>
      </c>
      <c r="C32" s="179">
        <f>SUM(C25:C31)</f>
        <v>39242</v>
      </c>
      <c r="D32" s="179">
        <f>SUM(D25:D31)</f>
        <v>54257</v>
      </c>
    </row>
    <row r="33" spans="1:4" ht="12.75">
      <c r="A33" s="141" t="s">
        <v>20</v>
      </c>
      <c r="B33" s="174"/>
      <c r="C33" s="175"/>
      <c r="D33" s="175"/>
    </row>
    <row r="34" spans="1:4" ht="12.75">
      <c r="A34" s="120" t="s">
        <v>21</v>
      </c>
      <c r="B34" s="121">
        <v>210</v>
      </c>
      <c r="C34" s="122">
        <f>C35+C36+C37+C38+C39+C40+C41</f>
        <v>36143</v>
      </c>
      <c r="D34" s="122">
        <f>D35+D36+D37+D38+D39+D40+D41</f>
        <v>53509</v>
      </c>
    </row>
    <row r="35" spans="1:4" ht="12.75">
      <c r="A35" s="120" t="s">
        <v>168</v>
      </c>
      <c r="B35" s="121">
        <v>211</v>
      </c>
      <c r="C35" s="122">
        <v>34616</v>
      </c>
      <c r="D35" s="122">
        <v>51476</v>
      </c>
    </row>
    <row r="36" spans="1:4" ht="12.75">
      <c r="A36" s="120" t="s">
        <v>158</v>
      </c>
      <c r="B36" s="121">
        <v>212</v>
      </c>
      <c r="C36" s="122"/>
      <c r="D36" s="122"/>
    </row>
    <row r="37" spans="1:4" ht="12.75">
      <c r="A37" s="120" t="s">
        <v>169</v>
      </c>
      <c r="B37" s="121">
        <v>213</v>
      </c>
      <c r="C37" s="122">
        <v>102</v>
      </c>
      <c r="D37" s="122">
        <v>161</v>
      </c>
    </row>
    <row r="38" spans="1:4" ht="12.75">
      <c r="A38" s="120" t="s">
        <v>170</v>
      </c>
      <c r="B38" s="121">
        <v>214</v>
      </c>
      <c r="C38" s="122">
        <v>1010</v>
      </c>
      <c r="D38" s="122">
        <v>1242</v>
      </c>
    </row>
    <row r="39" spans="1:4" ht="12.75">
      <c r="A39" s="120" t="s">
        <v>159</v>
      </c>
      <c r="B39" s="121">
        <v>215</v>
      </c>
      <c r="C39" s="122"/>
      <c r="D39" s="122"/>
    </row>
    <row r="40" spans="1:4" ht="12.75">
      <c r="A40" s="120" t="s">
        <v>160</v>
      </c>
      <c r="B40" s="121">
        <v>216</v>
      </c>
      <c r="C40" s="122">
        <v>401</v>
      </c>
      <c r="D40" s="122">
        <v>630</v>
      </c>
    </row>
    <row r="41" spans="1:4" ht="12.75">
      <c r="A41" s="120" t="s">
        <v>161</v>
      </c>
      <c r="B41" s="121">
        <v>217</v>
      </c>
      <c r="C41" s="122">
        <v>14</v>
      </c>
      <c r="D41" s="122"/>
    </row>
    <row r="42" spans="1:4" ht="12.75">
      <c r="A42" s="120" t="s">
        <v>171</v>
      </c>
      <c r="B42" s="121">
        <v>220</v>
      </c>
      <c r="C42" s="122">
        <v>2161</v>
      </c>
      <c r="D42" s="122">
        <v>939</v>
      </c>
    </row>
    <row r="43" spans="1:4" ht="12.75">
      <c r="A43" s="120" t="s">
        <v>118</v>
      </c>
      <c r="B43" s="121">
        <v>230</v>
      </c>
      <c r="C43" s="122"/>
      <c r="D43" s="122"/>
    </row>
    <row r="44" spans="1:4" ht="12.75">
      <c r="A44" s="120" t="s">
        <v>172</v>
      </c>
      <c r="B44" s="121">
        <v>231</v>
      </c>
      <c r="C44" s="122"/>
      <c r="D44" s="122"/>
    </row>
    <row r="45" spans="1:4" ht="12.75">
      <c r="A45" s="120" t="s">
        <v>22</v>
      </c>
      <c r="B45" s="121">
        <v>240</v>
      </c>
      <c r="C45" s="122">
        <f>33585-3885-2016-1862+31</f>
        <v>25853</v>
      </c>
      <c r="D45" s="122">
        <f>51838-4117-7446</f>
        <v>40275</v>
      </c>
    </row>
    <row r="46" spans="1:4" ht="12.75">
      <c r="A46" s="120" t="s">
        <v>173</v>
      </c>
      <c r="B46" s="121">
        <v>241</v>
      </c>
      <c r="C46" s="122">
        <f>24045-1862</f>
        <v>22183</v>
      </c>
      <c r="D46" s="122">
        <f>20922-4117</f>
        <v>16805</v>
      </c>
    </row>
    <row r="47" spans="1:4" ht="12.75">
      <c r="A47" s="120" t="s">
        <v>141</v>
      </c>
      <c r="B47" s="121">
        <v>250</v>
      </c>
      <c r="C47" s="122">
        <v>30147</v>
      </c>
      <c r="D47" s="122">
        <v>151</v>
      </c>
    </row>
    <row r="48" spans="1:4" ht="12.75">
      <c r="A48" s="120" t="s">
        <v>23</v>
      </c>
      <c r="B48" s="121">
        <v>260</v>
      </c>
      <c r="C48" s="122">
        <v>25602</v>
      </c>
      <c r="D48" s="122">
        <v>56534</v>
      </c>
    </row>
    <row r="49" spans="1:4" ht="12.75">
      <c r="A49" s="144" t="s">
        <v>24</v>
      </c>
      <c r="B49" s="176">
        <v>270</v>
      </c>
      <c r="C49" s="177">
        <f>56-31</f>
        <v>25</v>
      </c>
      <c r="D49" s="177">
        <v>48</v>
      </c>
    </row>
    <row r="50" spans="1:4" ht="12.75">
      <c r="A50" s="328" t="s">
        <v>25</v>
      </c>
      <c r="B50" s="178">
        <v>290</v>
      </c>
      <c r="C50" s="179">
        <f>C34+C42+C43+C45+C47+C48+C49</f>
        <v>119931</v>
      </c>
      <c r="D50" s="179">
        <f>D34+D42+D43+D45+D47+D48+D49</f>
        <v>151456</v>
      </c>
    </row>
    <row r="51" spans="1:4" ht="13.5" thickBot="1">
      <c r="A51" s="327" t="s">
        <v>174</v>
      </c>
      <c r="B51" s="125">
        <v>300</v>
      </c>
      <c r="C51" s="180">
        <f>C32+C50</f>
        <v>159173</v>
      </c>
      <c r="D51" s="180">
        <f>D32+D50</f>
        <v>205713</v>
      </c>
    </row>
    <row r="52" spans="1:4" ht="14.25" thickBot="1" thickTop="1">
      <c r="A52" s="169"/>
      <c r="B52" s="126"/>
      <c r="C52" s="127"/>
      <c r="D52" s="127"/>
    </row>
    <row r="53" spans="1:4" ht="13.5" thickTop="1">
      <c r="A53" s="359"/>
      <c r="B53" s="360"/>
      <c r="C53" s="361"/>
      <c r="D53" s="361"/>
    </row>
    <row r="54" spans="1:4" ht="12.75">
      <c r="A54" s="359"/>
      <c r="B54" s="360"/>
      <c r="C54" s="361"/>
      <c r="D54" s="361"/>
    </row>
    <row r="55" spans="1:4" ht="12.75">
      <c r="A55" s="359"/>
      <c r="B55" s="360"/>
      <c r="C55" s="361"/>
      <c r="D55" s="361"/>
    </row>
    <row r="56" spans="1:4" ht="12.75">
      <c r="A56" s="359"/>
      <c r="B56" s="360"/>
      <c r="C56" s="361"/>
      <c r="D56" s="361"/>
    </row>
    <row r="57" spans="1:4" ht="12.75">
      <c r="A57" s="359"/>
      <c r="B57" s="360"/>
      <c r="C57" s="361"/>
      <c r="D57" s="361"/>
    </row>
    <row r="58" spans="1:4" ht="12.75">
      <c r="A58" s="359"/>
      <c r="B58" s="360"/>
      <c r="C58" s="361"/>
      <c r="D58" s="361"/>
    </row>
    <row r="59" spans="1:4" ht="12.75">
      <c r="A59" s="359"/>
      <c r="B59" s="360"/>
      <c r="C59" s="361"/>
      <c r="D59" s="361"/>
    </row>
    <row r="60" spans="1:4" ht="12.75">
      <c r="A60" s="359"/>
      <c r="B60" s="360"/>
      <c r="C60" s="361"/>
      <c r="D60" s="361"/>
    </row>
    <row r="61" spans="1:4" ht="12.75">
      <c r="A61" s="359"/>
      <c r="B61" s="360"/>
      <c r="C61" s="361"/>
      <c r="D61" s="361"/>
    </row>
    <row r="62" spans="1:4" ht="12.75">
      <c r="A62" s="359"/>
      <c r="B62" s="360"/>
      <c r="C62" s="361"/>
      <c r="D62" s="361"/>
    </row>
    <row r="63" spans="1:4" ht="13.5" thickBot="1">
      <c r="A63" s="359"/>
      <c r="B63" s="360"/>
      <c r="C63" s="361"/>
      <c r="D63" s="361"/>
    </row>
    <row r="64" spans="1:4" ht="13.5" thickTop="1">
      <c r="A64" s="26" t="s">
        <v>26</v>
      </c>
      <c r="B64" s="26" t="s">
        <v>12</v>
      </c>
      <c r="C64" s="26" t="s">
        <v>13</v>
      </c>
      <c r="D64" s="34" t="s">
        <v>14</v>
      </c>
    </row>
    <row r="65" spans="1:4" ht="13.5" thickBot="1">
      <c r="A65" s="27"/>
      <c r="B65" s="27" t="s">
        <v>167</v>
      </c>
      <c r="C65" s="27" t="s">
        <v>122</v>
      </c>
      <c r="D65" s="35" t="s">
        <v>16</v>
      </c>
    </row>
    <row r="66" spans="1:4" ht="14.25" thickBot="1" thickTop="1">
      <c r="A66" s="29">
        <v>1</v>
      </c>
      <c r="B66" s="26">
        <v>2</v>
      </c>
      <c r="C66" s="26">
        <v>3</v>
      </c>
      <c r="D66" s="34">
        <v>4</v>
      </c>
    </row>
    <row r="67" spans="1:4" ht="13.5" thickTop="1">
      <c r="A67" s="116" t="s">
        <v>27</v>
      </c>
      <c r="B67" s="117"/>
      <c r="C67" s="128"/>
      <c r="D67" s="129"/>
    </row>
    <row r="68" spans="1:4" ht="12.75">
      <c r="A68" s="120" t="s">
        <v>142</v>
      </c>
      <c r="B68" s="121">
        <v>410</v>
      </c>
      <c r="C68" s="122">
        <v>151</v>
      </c>
      <c r="D68" s="122">
        <v>151</v>
      </c>
    </row>
    <row r="69" spans="1:4" ht="12.75">
      <c r="A69" s="120" t="s">
        <v>162</v>
      </c>
      <c r="B69" s="121">
        <v>411</v>
      </c>
      <c r="C69" s="172"/>
      <c r="D69" s="172"/>
    </row>
    <row r="70" spans="1:4" ht="12.75">
      <c r="A70" s="120" t="s">
        <v>73</v>
      </c>
      <c r="B70" s="121">
        <v>420</v>
      </c>
      <c r="C70" s="122">
        <v>31841</v>
      </c>
      <c r="D70" s="122">
        <v>31841</v>
      </c>
    </row>
    <row r="71" spans="1:4" ht="12.75">
      <c r="A71" s="120" t="s">
        <v>143</v>
      </c>
      <c r="B71" s="121">
        <v>430</v>
      </c>
      <c r="C71" s="122">
        <v>22</v>
      </c>
      <c r="D71" s="122">
        <v>22</v>
      </c>
    </row>
    <row r="72" spans="1:4" ht="12.75">
      <c r="A72" s="120" t="s">
        <v>119</v>
      </c>
      <c r="B72" s="121">
        <v>431</v>
      </c>
      <c r="C72" s="122">
        <v>22</v>
      </c>
      <c r="D72" s="122">
        <v>22</v>
      </c>
    </row>
    <row r="73" spans="1:4" ht="12.75">
      <c r="A73" s="120" t="s">
        <v>401</v>
      </c>
      <c r="B73" s="121">
        <v>432</v>
      </c>
      <c r="C73" s="122"/>
      <c r="D73" s="122"/>
    </row>
    <row r="74" spans="1:4" ht="12.75">
      <c r="A74" s="350" t="s">
        <v>562</v>
      </c>
      <c r="B74" s="351">
        <v>470</v>
      </c>
      <c r="C74" s="352">
        <f>2104+1013</f>
        <v>3117</v>
      </c>
      <c r="D74" s="352">
        <f>3439+1401-77</f>
        <v>4763</v>
      </c>
    </row>
    <row r="75" spans="1:4" ht="12.75">
      <c r="A75" s="163" t="s">
        <v>28</v>
      </c>
      <c r="B75" s="178">
        <v>490</v>
      </c>
      <c r="C75" s="179">
        <f>SUM(C68:C74)-C72</f>
        <v>35131</v>
      </c>
      <c r="D75" s="179">
        <f>SUM(D68:D74)-D72</f>
        <v>36777</v>
      </c>
    </row>
    <row r="76" spans="1:4" ht="12.75">
      <c r="A76" s="131" t="s">
        <v>29</v>
      </c>
      <c r="B76" s="174"/>
      <c r="C76" s="175"/>
      <c r="D76" s="175"/>
    </row>
    <row r="77" spans="1:4" ht="12.75">
      <c r="A77" s="120" t="s">
        <v>144</v>
      </c>
      <c r="B77" s="121">
        <v>510</v>
      </c>
      <c r="C77" s="122">
        <v>223</v>
      </c>
      <c r="D77" s="122">
        <f>10000+140</f>
        <v>10140</v>
      </c>
    </row>
    <row r="78" spans="1:4" ht="12.75">
      <c r="A78" s="120" t="s">
        <v>175</v>
      </c>
      <c r="B78" s="121">
        <v>515</v>
      </c>
      <c r="C78" s="122">
        <f>822-5</f>
        <v>817</v>
      </c>
      <c r="D78" s="122">
        <f>1137-5</f>
        <v>1132</v>
      </c>
    </row>
    <row r="79" spans="1:4" ht="12.75">
      <c r="A79" s="120" t="s">
        <v>30</v>
      </c>
      <c r="B79" s="121">
        <v>520</v>
      </c>
      <c r="C79" s="122"/>
      <c r="D79" s="122"/>
    </row>
    <row r="80" spans="1:4" ht="12.75">
      <c r="A80" s="124" t="s">
        <v>31</v>
      </c>
      <c r="B80" s="121">
        <v>590</v>
      </c>
      <c r="C80" s="130">
        <f>SUM(C77:C79)</f>
        <v>1040</v>
      </c>
      <c r="D80" s="130">
        <f>SUM(D77:D79)</f>
        <v>11272</v>
      </c>
    </row>
    <row r="81" spans="1:4" ht="12.75">
      <c r="A81" s="131" t="s">
        <v>120</v>
      </c>
      <c r="B81" s="121"/>
      <c r="C81" s="122"/>
      <c r="D81" s="122"/>
    </row>
    <row r="82" spans="1:4" ht="12.75">
      <c r="A82" s="120" t="s">
        <v>144</v>
      </c>
      <c r="B82" s="121">
        <v>610</v>
      </c>
      <c r="C82" s="122">
        <v>319</v>
      </c>
      <c r="D82" s="122">
        <v>167</v>
      </c>
    </row>
    <row r="83" spans="1:4" ht="12.75">
      <c r="A83" s="120" t="s">
        <v>32</v>
      </c>
      <c r="B83" s="121">
        <v>620</v>
      </c>
      <c r="C83" s="122">
        <f>C84+C85+C86+C87+C88</f>
        <v>122682</v>
      </c>
      <c r="D83" s="122">
        <f>D84+D85+D86+D87+D88</f>
        <v>153279</v>
      </c>
    </row>
    <row r="84" spans="1:4" ht="12.75">
      <c r="A84" s="120" t="s">
        <v>145</v>
      </c>
      <c r="B84" s="121">
        <v>621</v>
      </c>
      <c r="C84" s="122">
        <v>101530</v>
      </c>
      <c r="D84" s="122">
        <v>68718</v>
      </c>
    </row>
    <row r="85" spans="1:4" ht="12.75">
      <c r="A85" s="120" t="s">
        <v>402</v>
      </c>
      <c r="B85" s="121">
        <v>622</v>
      </c>
      <c r="C85" s="122">
        <v>2244</v>
      </c>
      <c r="D85" s="122">
        <v>2272</v>
      </c>
    </row>
    <row r="86" spans="1:4" ht="12.75">
      <c r="A86" s="120" t="s">
        <v>176</v>
      </c>
      <c r="B86" s="121">
        <v>623</v>
      </c>
      <c r="C86" s="122">
        <v>4232</v>
      </c>
      <c r="D86" s="122">
        <v>2565</v>
      </c>
    </row>
    <row r="87" spans="1:4" ht="12.75">
      <c r="A87" s="120" t="s">
        <v>177</v>
      </c>
      <c r="B87" s="121">
        <v>624</v>
      </c>
      <c r="C87" s="122">
        <f>8686+11</f>
        <v>8697</v>
      </c>
      <c r="D87" s="122">
        <f>11089+77</f>
        <v>11166</v>
      </c>
    </row>
    <row r="88" spans="1:4" ht="12.75">
      <c r="A88" s="120" t="s">
        <v>178</v>
      </c>
      <c r="B88" s="121">
        <v>625</v>
      </c>
      <c r="C88" s="122">
        <f>9857-2016-1862</f>
        <v>5979</v>
      </c>
      <c r="D88" s="122">
        <f>72675-4117</f>
        <v>68558</v>
      </c>
    </row>
    <row r="89" spans="1:4" ht="12.75">
      <c r="A89" s="120" t="s">
        <v>403</v>
      </c>
      <c r="B89" s="121">
        <v>630</v>
      </c>
      <c r="C89" s="122">
        <v>1</v>
      </c>
      <c r="D89" s="122"/>
    </row>
    <row r="90" spans="1:4" ht="12.75">
      <c r="A90" s="120" t="s">
        <v>146</v>
      </c>
      <c r="B90" s="121">
        <v>640</v>
      </c>
      <c r="C90" s="122"/>
      <c r="D90" s="122">
        <v>4218</v>
      </c>
    </row>
    <row r="91" spans="1:4" ht="12.75">
      <c r="A91" s="120" t="s">
        <v>147</v>
      </c>
      <c r="B91" s="121">
        <v>650</v>
      </c>
      <c r="C91" s="122"/>
      <c r="D91" s="122"/>
    </row>
    <row r="92" spans="1:4" ht="12.75">
      <c r="A92" s="144" t="s">
        <v>33</v>
      </c>
      <c r="B92" s="176">
        <v>660</v>
      </c>
      <c r="C92" s="177"/>
      <c r="D92" s="177"/>
    </row>
    <row r="93" spans="1:4" ht="12.75">
      <c r="A93" s="163" t="s">
        <v>121</v>
      </c>
      <c r="B93" s="178">
        <v>690</v>
      </c>
      <c r="C93" s="181">
        <f>C82+C83+C89+C90+C91+C92</f>
        <v>123002</v>
      </c>
      <c r="D93" s="181">
        <f>D82+D83+D89+D90+D91+D92</f>
        <v>157664</v>
      </c>
    </row>
    <row r="94" spans="1:4" ht="13.5" thickBot="1">
      <c r="A94" s="182" t="s">
        <v>179</v>
      </c>
      <c r="B94" s="125">
        <v>700</v>
      </c>
      <c r="C94" s="132">
        <f>C80+C93+C75</f>
        <v>159173</v>
      </c>
      <c r="D94" s="132">
        <f>D80+D93+D75</f>
        <v>205713</v>
      </c>
    </row>
    <row r="95" spans="1:4" ht="13.5" thickTop="1">
      <c r="A95" s="14"/>
      <c r="B95" s="12"/>
      <c r="C95" s="31"/>
      <c r="D95" s="12"/>
    </row>
    <row r="96" spans="1:4" ht="12.75">
      <c r="A96" s="183" t="s">
        <v>182</v>
      </c>
      <c r="B96" s="113" t="s">
        <v>12</v>
      </c>
      <c r="C96" s="113" t="s">
        <v>13</v>
      </c>
      <c r="D96" s="113" t="s">
        <v>14</v>
      </c>
    </row>
    <row r="97" spans="1:4" ht="12.75">
      <c r="A97" s="184" t="s">
        <v>183</v>
      </c>
      <c r="B97" s="33" t="s">
        <v>15</v>
      </c>
      <c r="C97" s="33" t="s">
        <v>122</v>
      </c>
      <c r="D97" s="33" t="s">
        <v>16</v>
      </c>
    </row>
    <row r="98" spans="1:4" ht="13.5" thickBot="1">
      <c r="A98" s="33">
        <v>1</v>
      </c>
      <c r="B98" s="28">
        <v>2</v>
      </c>
      <c r="C98" s="28">
        <v>3</v>
      </c>
      <c r="D98" s="28">
        <v>4</v>
      </c>
    </row>
    <row r="99" spans="1:4" ht="13.5" thickTop="1">
      <c r="A99" s="133" t="s">
        <v>148</v>
      </c>
      <c r="B99" s="134">
        <v>910</v>
      </c>
      <c r="C99" s="26">
        <v>305</v>
      </c>
      <c r="D99" s="135">
        <v>305</v>
      </c>
    </row>
    <row r="100" spans="1:4" ht="12.75">
      <c r="A100" s="120" t="s">
        <v>180</v>
      </c>
      <c r="B100" s="121">
        <v>911</v>
      </c>
      <c r="C100" s="32"/>
      <c r="D100" s="130"/>
    </row>
    <row r="101" spans="1:4" ht="12.75">
      <c r="A101" s="120" t="s">
        <v>155</v>
      </c>
      <c r="B101" s="121">
        <v>920</v>
      </c>
      <c r="C101" s="32">
        <v>77</v>
      </c>
      <c r="D101" s="130"/>
    </row>
    <row r="102" spans="1:4" ht="12.75">
      <c r="A102" s="120" t="s">
        <v>149</v>
      </c>
      <c r="B102" s="121">
        <v>930</v>
      </c>
      <c r="C102" s="32"/>
      <c r="D102" s="130"/>
    </row>
    <row r="103" spans="1:4" ht="12.75">
      <c r="A103" s="120" t="s">
        <v>150</v>
      </c>
      <c r="B103" s="121">
        <v>940</v>
      </c>
      <c r="C103" s="32">
        <v>10</v>
      </c>
      <c r="D103" s="130"/>
    </row>
    <row r="104" spans="1:4" ht="12.75">
      <c r="A104" s="120" t="s">
        <v>151</v>
      </c>
      <c r="B104" s="121">
        <v>950</v>
      </c>
      <c r="C104" s="32"/>
      <c r="D104" s="130"/>
    </row>
    <row r="105" spans="1:4" ht="12.75">
      <c r="A105" s="120" t="s">
        <v>152</v>
      </c>
      <c r="B105" s="121">
        <v>960</v>
      </c>
      <c r="C105" s="32"/>
      <c r="D105" s="130"/>
    </row>
    <row r="106" spans="1:4" ht="12.75">
      <c r="A106" s="120" t="s">
        <v>153</v>
      </c>
      <c r="B106" s="121">
        <v>970</v>
      </c>
      <c r="C106" s="32">
        <v>578</v>
      </c>
      <c r="D106" s="130">
        <v>640</v>
      </c>
    </row>
    <row r="107" spans="1:4" ht="12.75">
      <c r="A107" s="120" t="s">
        <v>154</v>
      </c>
      <c r="B107" s="121">
        <v>980</v>
      </c>
      <c r="C107" s="32"/>
      <c r="D107" s="130"/>
    </row>
    <row r="108" spans="1:4" ht="12.75">
      <c r="A108" s="120" t="s">
        <v>181</v>
      </c>
      <c r="B108" s="121">
        <v>990</v>
      </c>
      <c r="C108" s="32"/>
      <c r="D108" s="130"/>
    </row>
    <row r="109" spans="1:4" ht="12.75">
      <c r="A109" s="120"/>
      <c r="B109" s="121"/>
      <c r="C109" s="32"/>
      <c r="D109" s="130"/>
    </row>
    <row r="110" spans="1:4" ht="13.5" thickBot="1">
      <c r="A110" s="136"/>
      <c r="B110" s="125"/>
      <c r="C110" s="27"/>
      <c r="D110" s="132"/>
    </row>
    <row r="111" spans="1:4" ht="13.5" thickTop="1">
      <c r="A111" s="16"/>
      <c r="B111" s="17"/>
      <c r="C111" s="17"/>
      <c r="D111" s="17"/>
    </row>
    <row r="112" spans="1:4" ht="12.75">
      <c r="A112" s="16" t="s">
        <v>34</v>
      </c>
      <c r="B112" s="17"/>
      <c r="C112" s="17"/>
      <c r="D112" s="17"/>
    </row>
    <row r="113" spans="1:4" ht="12.75">
      <c r="A113" s="16"/>
      <c r="B113" s="17"/>
      <c r="C113" s="17"/>
      <c r="D113" s="17"/>
    </row>
    <row r="114" spans="1:4" ht="12.75">
      <c r="A114" s="16"/>
      <c r="B114" s="17"/>
      <c r="C114" s="17"/>
      <c r="D114" s="17"/>
    </row>
    <row r="115" spans="1:4" ht="12.75">
      <c r="A115" s="16" t="s">
        <v>571</v>
      </c>
      <c r="B115" s="17"/>
      <c r="C115" s="17" t="s">
        <v>35</v>
      </c>
      <c r="D115" s="17"/>
    </row>
    <row r="116" spans="1:4" ht="12.75">
      <c r="A116" s="16"/>
      <c r="B116" s="17"/>
      <c r="C116" s="17" t="s">
        <v>36</v>
      </c>
      <c r="D116" s="17"/>
    </row>
    <row r="117" spans="1:4" ht="12.75">
      <c r="A117" s="16"/>
      <c r="B117" s="17"/>
      <c r="C117" s="17" t="s">
        <v>560</v>
      </c>
      <c r="D117" s="17"/>
    </row>
    <row r="118" spans="1:4" ht="12.75">
      <c r="A118" s="16"/>
      <c r="B118" s="17"/>
      <c r="C118" s="17"/>
      <c r="D118" s="17"/>
    </row>
    <row r="119" spans="1:4" ht="12.75">
      <c r="A119" s="16"/>
      <c r="B119" s="17"/>
      <c r="C119" s="17"/>
      <c r="D119" s="17"/>
    </row>
    <row r="120" spans="1:4" ht="12.75">
      <c r="A120" s="16"/>
      <c r="B120" s="17"/>
      <c r="C120" s="17"/>
      <c r="D120" s="17"/>
    </row>
    <row r="121" spans="1:4" ht="12.75">
      <c r="A121" s="16"/>
      <c r="B121" s="17"/>
      <c r="C121" s="17"/>
      <c r="D121" s="17"/>
    </row>
    <row r="122" spans="1:4" ht="12.75">
      <c r="A122" s="16"/>
      <c r="B122" s="17"/>
      <c r="C122" s="17"/>
      <c r="D122" s="17"/>
    </row>
    <row r="123" spans="1:4" ht="12.75">
      <c r="A123" s="16"/>
      <c r="B123" s="17"/>
      <c r="C123" s="17"/>
      <c r="D123" s="17"/>
    </row>
    <row r="124" spans="1:4" ht="12.75">
      <c r="A124" s="16"/>
      <c r="B124" s="17"/>
      <c r="C124" s="17"/>
      <c r="D124" s="17"/>
    </row>
    <row r="125" spans="1:4" ht="15.75">
      <c r="A125" s="7" t="s">
        <v>37</v>
      </c>
      <c r="C125" s="4"/>
      <c r="D125" s="4"/>
    </row>
    <row r="126" spans="1:4" ht="15.75">
      <c r="A126" s="7" t="s">
        <v>1</v>
      </c>
      <c r="C126" s="4"/>
      <c r="D126" s="81" t="s">
        <v>38</v>
      </c>
    </row>
    <row r="127" spans="1:4" ht="15.75">
      <c r="A127" s="7" t="s">
        <v>572</v>
      </c>
      <c r="B127" s="391" t="s">
        <v>39</v>
      </c>
      <c r="C127" s="392"/>
      <c r="D127" s="173" t="s">
        <v>184</v>
      </c>
    </row>
    <row r="128" spans="2:4" ht="15">
      <c r="B128" s="391" t="s">
        <v>123</v>
      </c>
      <c r="C128" s="392"/>
      <c r="D128" s="10" t="s">
        <v>577</v>
      </c>
    </row>
    <row r="129" spans="1:4" ht="15.75">
      <c r="A129" s="6" t="s">
        <v>555</v>
      </c>
      <c r="B129" s="6"/>
      <c r="C129" s="161" t="s">
        <v>4</v>
      </c>
      <c r="D129" s="41">
        <v>892270</v>
      </c>
    </row>
    <row r="130" spans="1:4" ht="15">
      <c r="A130" s="6" t="s">
        <v>124</v>
      </c>
      <c r="B130" s="6"/>
      <c r="C130" s="161" t="s">
        <v>117</v>
      </c>
      <c r="D130" s="170">
        <v>1200000095</v>
      </c>
    </row>
    <row r="131" spans="1:4" ht="15">
      <c r="A131" s="6" t="s">
        <v>507</v>
      </c>
      <c r="B131" s="6"/>
      <c r="C131" s="161" t="s">
        <v>130</v>
      </c>
      <c r="D131" s="41" t="s">
        <v>135</v>
      </c>
    </row>
    <row r="132" spans="1:4" ht="15">
      <c r="A132" s="6" t="s">
        <v>5</v>
      </c>
      <c r="B132" s="6"/>
      <c r="C132" s="161" t="s">
        <v>131</v>
      </c>
      <c r="D132" s="171"/>
    </row>
    <row r="133" spans="1:4" ht="15">
      <c r="A133" s="6" t="s">
        <v>6</v>
      </c>
      <c r="B133" s="6"/>
      <c r="C133" s="161" t="s">
        <v>132</v>
      </c>
      <c r="D133" s="8" t="s">
        <v>569</v>
      </c>
    </row>
    <row r="134" spans="1:4" ht="15">
      <c r="A134" s="6" t="s">
        <v>125</v>
      </c>
      <c r="B134" s="6"/>
      <c r="C134" s="6"/>
      <c r="D134" s="10" t="s">
        <v>40</v>
      </c>
    </row>
    <row r="135" spans="1:4" ht="15">
      <c r="A135" s="13"/>
      <c r="B135" s="12"/>
      <c r="C135" s="6"/>
      <c r="D135" s="6"/>
    </row>
    <row r="136" spans="1:4" ht="15">
      <c r="A136" s="13"/>
      <c r="B136" s="12"/>
      <c r="C136" s="6"/>
      <c r="D136" s="6"/>
    </row>
    <row r="137" spans="1:4" ht="12.75">
      <c r="A137" s="393" t="s">
        <v>186</v>
      </c>
      <c r="B137" s="394"/>
      <c r="C137" s="52" t="s">
        <v>41</v>
      </c>
      <c r="D137" s="52" t="s">
        <v>42</v>
      </c>
    </row>
    <row r="138" spans="1:4" ht="12.75">
      <c r="A138" s="94" t="s">
        <v>188</v>
      </c>
      <c r="B138" s="94" t="s">
        <v>187</v>
      </c>
      <c r="C138" s="94" t="s">
        <v>43</v>
      </c>
      <c r="D138" s="94" t="s">
        <v>44</v>
      </c>
    </row>
    <row r="139" spans="1:4" ht="13.5" thickBot="1">
      <c r="A139" s="109">
        <v>1</v>
      </c>
      <c r="B139" s="15">
        <v>2</v>
      </c>
      <c r="C139" s="15">
        <v>3</v>
      </c>
      <c r="D139" s="15">
        <v>4</v>
      </c>
    </row>
    <row r="140" spans="1:4" ht="13.5" thickTop="1">
      <c r="A140" s="287" t="s">
        <v>192</v>
      </c>
      <c r="B140" s="288"/>
      <c r="C140" s="26"/>
      <c r="D140" s="135"/>
    </row>
    <row r="141" spans="1:4" s="244" customFormat="1" ht="38.25">
      <c r="A141" s="329" t="s">
        <v>404</v>
      </c>
      <c r="B141" s="286" t="s">
        <v>440</v>
      </c>
      <c r="C141" s="330">
        <v>204581</v>
      </c>
      <c r="D141" s="330">
        <v>179198</v>
      </c>
    </row>
    <row r="142" spans="1:4" s="244" customFormat="1" ht="13.5" customHeight="1">
      <c r="A142" s="283" t="s">
        <v>405</v>
      </c>
      <c r="B142" s="284" t="s">
        <v>441</v>
      </c>
      <c r="C142" s="285">
        <v>199036</v>
      </c>
      <c r="D142" s="285">
        <v>173653</v>
      </c>
    </row>
    <row r="143" spans="1:4" ht="12.75">
      <c r="A143" s="120" t="s">
        <v>45</v>
      </c>
      <c r="B143" s="123" t="s">
        <v>442</v>
      </c>
      <c r="C143" s="32">
        <f>C141-C142</f>
        <v>5545</v>
      </c>
      <c r="D143" s="32">
        <f>D141-D142</f>
        <v>5545</v>
      </c>
    </row>
    <row r="144" spans="1:4" ht="12.75">
      <c r="A144" s="120" t="s">
        <v>46</v>
      </c>
      <c r="B144" s="123" t="s">
        <v>443</v>
      </c>
      <c r="C144" s="32">
        <v>172</v>
      </c>
      <c r="D144" s="32">
        <v>267</v>
      </c>
    </row>
    <row r="145" spans="1:4" ht="12.75">
      <c r="A145" s="120" t="s">
        <v>47</v>
      </c>
      <c r="B145" s="123" t="s">
        <v>444</v>
      </c>
      <c r="C145" s="32" t="s">
        <v>185</v>
      </c>
      <c r="D145" s="32" t="s">
        <v>185</v>
      </c>
    </row>
    <row r="146" spans="1:4" ht="12.75">
      <c r="A146" s="120" t="s">
        <v>189</v>
      </c>
      <c r="B146" s="123" t="s">
        <v>445</v>
      </c>
      <c r="C146" s="32">
        <f>C143-C144</f>
        <v>5373</v>
      </c>
      <c r="D146" s="32">
        <f>D143-D144</f>
        <v>5278</v>
      </c>
    </row>
    <row r="147" spans="1:4" ht="12.75">
      <c r="A147" s="185" t="s">
        <v>191</v>
      </c>
      <c r="B147" s="137"/>
      <c r="C147" s="37"/>
      <c r="D147" s="37"/>
    </row>
    <row r="148" spans="1:4" ht="12.75">
      <c r="A148" s="141" t="s">
        <v>48</v>
      </c>
      <c r="B148" s="142" t="s">
        <v>446</v>
      </c>
      <c r="C148" s="36">
        <v>697</v>
      </c>
      <c r="D148" s="36">
        <v>39</v>
      </c>
    </row>
    <row r="149" spans="1:4" ht="12.75">
      <c r="A149" s="120" t="s">
        <v>49</v>
      </c>
      <c r="B149" s="123" t="s">
        <v>447</v>
      </c>
      <c r="C149" s="32">
        <v>123</v>
      </c>
      <c r="D149" s="32" t="s">
        <v>185</v>
      </c>
    </row>
    <row r="150" spans="1:4" ht="12.75">
      <c r="A150" s="120" t="s">
        <v>126</v>
      </c>
      <c r="B150" s="123" t="s">
        <v>448</v>
      </c>
      <c r="C150" s="32">
        <v>225</v>
      </c>
      <c r="D150" s="32">
        <v>404</v>
      </c>
    </row>
    <row r="151" spans="1:4" ht="12.75">
      <c r="A151" s="120" t="s">
        <v>50</v>
      </c>
      <c r="B151" s="123" t="s">
        <v>449</v>
      </c>
      <c r="C151" s="32">
        <v>4982</v>
      </c>
      <c r="D151" s="32">
        <v>3027</v>
      </c>
    </row>
    <row r="152" spans="1:4" ht="12.75">
      <c r="A152" s="120" t="s">
        <v>51</v>
      </c>
      <c r="B152" s="123" t="s">
        <v>450</v>
      </c>
      <c r="C152" s="32">
        <v>4020</v>
      </c>
      <c r="D152" s="32">
        <v>2423</v>
      </c>
    </row>
    <row r="153" spans="1:4" ht="12.75">
      <c r="A153" s="120" t="s">
        <v>52</v>
      </c>
      <c r="B153" s="123" t="s">
        <v>451</v>
      </c>
      <c r="C153" s="32">
        <f>6451-3420-1846+322</f>
        <v>1507</v>
      </c>
      <c r="D153" s="32">
        <f>4918-2907-1435</f>
        <v>576</v>
      </c>
    </row>
    <row r="154" spans="1:4" ht="12.75">
      <c r="A154" s="120" t="s">
        <v>53</v>
      </c>
      <c r="B154" s="123" t="s">
        <v>452</v>
      </c>
      <c r="C154" s="32">
        <f>10333-3420-1846</f>
        <v>5067</v>
      </c>
      <c r="D154" s="32">
        <f>8735-2907-1435</f>
        <v>4393</v>
      </c>
    </row>
    <row r="155" spans="1:4" ht="12.75">
      <c r="A155" s="185" t="s">
        <v>190</v>
      </c>
      <c r="B155" s="137" t="s">
        <v>453</v>
      </c>
      <c r="C155" s="37">
        <f>C146+C148+C151+C153-C152-C154+C150-C149</f>
        <v>3574</v>
      </c>
      <c r="D155" s="37">
        <f>D146+D148+D151+D153-D152-D154+D150</f>
        <v>2508</v>
      </c>
    </row>
    <row r="156" spans="1:4" ht="12.75">
      <c r="A156" s="133" t="s">
        <v>157</v>
      </c>
      <c r="B156" s="139" t="s">
        <v>454</v>
      </c>
      <c r="C156" s="28"/>
      <c r="D156" s="28"/>
    </row>
    <row r="157" spans="1:4" ht="12.75">
      <c r="A157" s="133" t="s">
        <v>175</v>
      </c>
      <c r="B157" s="139" t="s">
        <v>455</v>
      </c>
      <c r="C157" s="28">
        <v>314</v>
      </c>
      <c r="D157" s="28">
        <v>297</v>
      </c>
    </row>
    <row r="158" spans="1:4" ht="12.75">
      <c r="A158" s="141" t="s">
        <v>193</v>
      </c>
      <c r="B158" s="142" t="s">
        <v>456</v>
      </c>
      <c r="C158" s="36">
        <f>1556+77</f>
        <v>1633</v>
      </c>
      <c r="D158" s="36">
        <v>1258</v>
      </c>
    </row>
    <row r="159" spans="1:4" ht="12.75">
      <c r="A159" s="141"/>
      <c r="B159" s="142"/>
      <c r="C159" s="36"/>
      <c r="D159" s="36"/>
    </row>
    <row r="160" spans="1:4" ht="12.75">
      <c r="A160" s="163" t="s">
        <v>194</v>
      </c>
      <c r="B160" s="142" t="s">
        <v>457</v>
      </c>
      <c r="C160" s="36">
        <f>C155+C156-C157-C158</f>
        <v>1627</v>
      </c>
      <c r="D160" s="36">
        <f>D155+D156-D157-D158</f>
        <v>953</v>
      </c>
    </row>
    <row r="161" spans="1:4" ht="12.75">
      <c r="A161" s="185" t="s">
        <v>54</v>
      </c>
      <c r="B161" s="137"/>
      <c r="C161" s="37"/>
      <c r="D161" s="37"/>
    </row>
    <row r="162" spans="1:4" ht="12.75">
      <c r="A162" s="141" t="s">
        <v>195</v>
      </c>
      <c r="B162" s="142" t="s">
        <v>458</v>
      </c>
      <c r="C162" s="371">
        <f>C158-(C155*0.24)+C157</f>
        <v>1089.24</v>
      </c>
      <c r="D162" s="36">
        <v>953</v>
      </c>
    </row>
    <row r="163" spans="1:4" ht="12.75">
      <c r="A163" s="141" t="s">
        <v>196</v>
      </c>
      <c r="B163" s="142" t="s">
        <v>511</v>
      </c>
      <c r="C163" s="371">
        <f>C160/135365</f>
        <v>0.012019355077014</v>
      </c>
      <c r="D163" s="371">
        <f>D160/135365</f>
        <v>0.0070402245779928345</v>
      </c>
    </row>
    <row r="164" spans="1:4" ht="13.5" thickBot="1">
      <c r="A164" s="186" t="s">
        <v>197</v>
      </c>
      <c r="B164" s="145" t="s">
        <v>512</v>
      </c>
      <c r="C164" s="372">
        <f>C160/150665</f>
        <v>0.010798792022035642</v>
      </c>
      <c r="D164" s="372">
        <f>D160/150665</f>
        <v>0.0063252912089735505</v>
      </c>
    </row>
    <row r="165" spans="1:4" ht="13.5" thickTop="1">
      <c r="A165" s="358"/>
      <c r="B165" s="355"/>
      <c r="C165" s="356"/>
      <c r="D165" s="353"/>
    </row>
    <row r="166" spans="1:4" ht="12.75">
      <c r="A166" s="358"/>
      <c r="B166" s="19"/>
      <c r="C166" s="354"/>
      <c r="D166" s="354"/>
    </row>
    <row r="167" spans="1:4" ht="12.75">
      <c r="A167" s="358"/>
      <c r="B167" s="19"/>
      <c r="C167" s="354"/>
      <c r="D167" s="354"/>
    </row>
    <row r="168" spans="1:4" ht="12.75">
      <c r="A168" s="358"/>
      <c r="B168" s="19"/>
      <c r="C168" s="354"/>
      <c r="D168" s="354"/>
    </row>
    <row r="169" spans="1:4" ht="12.75">
      <c r="A169" s="358"/>
      <c r="B169" s="19"/>
      <c r="C169" s="354"/>
      <c r="D169" s="354"/>
    </row>
    <row r="170" spans="1:4" ht="12.75">
      <c r="A170" s="1"/>
      <c r="B170" s="19"/>
      <c r="C170" s="354"/>
      <c r="D170" s="354"/>
    </row>
    <row r="171" spans="1:4" ht="12.75">
      <c r="A171" s="1"/>
      <c r="B171" s="19"/>
      <c r="C171" s="354"/>
      <c r="D171" s="354"/>
    </row>
    <row r="172" spans="1:4" ht="12.75">
      <c r="A172" s="1"/>
      <c r="B172" s="19"/>
      <c r="C172" s="354"/>
      <c r="D172" s="354"/>
    </row>
    <row r="173" spans="1:4" ht="12.75">
      <c r="A173" s="1"/>
      <c r="B173" s="19"/>
      <c r="C173" s="354"/>
      <c r="D173" s="354"/>
    </row>
    <row r="174" spans="1:4" ht="12.75">
      <c r="A174" s="1"/>
      <c r="B174" s="19"/>
      <c r="C174" s="354"/>
      <c r="D174" s="354"/>
    </row>
    <row r="175" spans="1:4" ht="12.75">
      <c r="A175" s="1"/>
      <c r="B175" s="19"/>
      <c r="C175" s="354"/>
      <c r="D175" s="357"/>
    </row>
    <row r="176" spans="1:4" ht="12.75">
      <c r="A176" s="1"/>
      <c r="B176" s="19"/>
      <c r="C176" s="354"/>
      <c r="D176" s="354"/>
    </row>
    <row r="177" spans="1:4" ht="12.75">
      <c r="A177" s="358"/>
      <c r="B177" s="358"/>
      <c r="C177" s="354"/>
      <c r="D177" s="354"/>
    </row>
    <row r="178" spans="1:4" ht="12.75">
      <c r="A178" s="358"/>
      <c r="B178" s="358"/>
      <c r="C178" s="38"/>
      <c r="D178" s="38"/>
    </row>
    <row r="179" spans="1:4" ht="12.75">
      <c r="A179" s="358"/>
      <c r="B179" s="358"/>
      <c r="C179" s="38"/>
      <c r="D179" s="38"/>
    </row>
    <row r="180" spans="1:4" ht="12.75">
      <c r="A180" s="358"/>
      <c r="B180" s="358"/>
      <c r="C180" s="38"/>
      <c r="D180" s="362"/>
    </row>
    <row r="181" spans="1:4" ht="12.75">
      <c r="A181" s="1"/>
      <c r="B181" s="358"/>
      <c r="C181" s="17"/>
      <c r="D181" s="17"/>
    </row>
    <row r="182" spans="1:4" ht="12.75">
      <c r="A182" s="16"/>
      <c r="B182" s="22"/>
      <c r="C182" s="17"/>
      <c r="D182" s="17"/>
    </row>
    <row r="183" spans="1:4" ht="12.75">
      <c r="A183" s="16"/>
      <c r="B183" s="22"/>
      <c r="C183" s="17"/>
      <c r="D183" s="17"/>
    </row>
    <row r="184" spans="1:4" ht="15.75">
      <c r="A184" s="395" t="s">
        <v>198</v>
      </c>
      <c r="B184" s="395"/>
      <c r="C184" s="395"/>
      <c r="D184" s="395"/>
    </row>
    <row r="185" spans="1:2" ht="12.75">
      <c r="A185" s="1"/>
      <c r="B185" s="19"/>
    </row>
    <row r="186" spans="1:4" ht="12.75">
      <c r="A186" s="387" t="s">
        <v>186</v>
      </c>
      <c r="B186" s="388"/>
      <c r="C186" s="52" t="s">
        <v>41</v>
      </c>
      <c r="D186" s="52" t="s">
        <v>42</v>
      </c>
    </row>
    <row r="187" spans="1:4" ht="12.75">
      <c r="A187" s="389"/>
      <c r="B187" s="390"/>
      <c r="C187" s="94" t="s">
        <v>43</v>
      </c>
      <c r="D187" s="94" t="s">
        <v>44</v>
      </c>
    </row>
    <row r="188" spans="1:4" s="289" customFormat="1" ht="12.75">
      <c r="A188" s="81" t="s">
        <v>188</v>
      </c>
      <c r="B188" s="81" t="s">
        <v>187</v>
      </c>
      <c r="C188" s="33" t="s">
        <v>55</v>
      </c>
      <c r="D188" s="33" t="s">
        <v>55</v>
      </c>
    </row>
    <row r="189" spans="1:4" ht="13.5" thickBot="1">
      <c r="A189" s="15">
        <v>1</v>
      </c>
      <c r="B189" s="15">
        <v>2</v>
      </c>
      <c r="C189" s="148" t="s">
        <v>56</v>
      </c>
      <c r="D189" s="148" t="s">
        <v>57</v>
      </c>
    </row>
    <row r="190" spans="1:4" ht="13.5" thickTop="1">
      <c r="A190" s="149" t="s">
        <v>406</v>
      </c>
      <c r="B190" s="150" t="s">
        <v>1</v>
      </c>
      <c r="C190" s="62"/>
      <c r="D190" s="63">
        <v>1</v>
      </c>
    </row>
    <row r="191" spans="1:4" ht="12.75">
      <c r="A191" s="151" t="s">
        <v>407</v>
      </c>
      <c r="B191" s="152"/>
      <c r="C191" s="160"/>
      <c r="D191" s="95"/>
    </row>
    <row r="192" spans="1:4" ht="12.75">
      <c r="A192" s="151" t="s">
        <v>58</v>
      </c>
      <c r="B192" s="152" t="s">
        <v>470</v>
      </c>
      <c r="C192" s="366"/>
      <c r="D192" s="65" t="s">
        <v>564</v>
      </c>
    </row>
    <row r="193" spans="1:4" ht="12.75">
      <c r="A193" s="153" t="s">
        <v>408</v>
      </c>
      <c r="B193" s="154" t="s">
        <v>471</v>
      </c>
      <c r="C193" s="21"/>
      <c r="D193" s="68">
        <v>165</v>
      </c>
    </row>
    <row r="194" spans="1:4" ht="12.75">
      <c r="A194" s="151" t="s">
        <v>127</v>
      </c>
      <c r="B194" s="152"/>
      <c r="C194" s="24"/>
      <c r="D194" s="65"/>
    </row>
    <row r="195" spans="1:4" ht="12.75">
      <c r="A195" s="151" t="s">
        <v>128</v>
      </c>
      <c r="B195" s="152" t="s">
        <v>472</v>
      </c>
      <c r="C195" s="24"/>
      <c r="D195" s="65"/>
    </row>
    <row r="196" spans="1:4" ht="12.75">
      <c r="A196" s="153" t="s">
        <v>409</v>
      </c>
      <c r="B196" s="154" t="s">
        <v>473</v>
      </c>
      <c r="C196" s="21"/>
      <c r="D196" s="68"/>
    </row>
    <row r="197" spans="1:4" ht="12.75">
      <c r="A197" s="151" t="s">
        <v>199</v>
      </c>
      <c r="B197" s="152" t="s">
        <v>474</v>
      </c>
      <c r="C197" s="160" t="s">
        <v>410</v>
      </c>
      <c r="D197" s="95" t="s">
        <v>410</v>
      </c>
    </row>
    <row r="198" spans="1:4" ht="12.75">
      <c r="A198" s="155" t="s">
        <v>60</v>
      </c>
      <c r="B198" s="156"/>
      <c r="C198" s="25"/>
      <c r="D198" s="83"/>
    </row>
    <row r="199" spans="1:4" ht="12.75">
      <c r="A199" s="151" t="s">
        <v>61</v>
      </c>
      <c r="B199" s="152"/>
      <c r="C199" s="24"/>
      <c r="D199" s="65"/>
    </row>
    <row r="200" spans="1:4" ht="12.75">
      <c r="A200" s="151" t="s">
        <v>62</v>
      </c>
      <c r="B200" s="157">
        <v>260</v>
      </c>
      <c r="C200" s="24" t="s">
        <v>584</v>
      </c>
      <c r="D200" s="65">
        <v>109</v>
      </c>
    </row>
    <row r="201" spans="1:4" ht="13.5" thickBot="1">
      <c r="A201" s="158" t="s">
        <v>1</v>
      </c>
      <c r="B201" s="159"/>
      <c r="C201" s="92"/>
      <c r="D201" s="187"/>
    </row>
    <row r="202" ht="13.5" thickTop="1"/>
    <row r="204" spans="1:4" ht="12.75">
      <c r="A204" s="16" t="s">
        <v>34</v>
      </c>
      <c r="B204" s="17"/>
      <c r="C204" s="17"/>
      <c r="D204" s="17"/>
    </row>
    <row r="205" spans="1:4" ht="12.75">
      <c r="A205" s="16"/>
      <c r="B205" s="17"/>
      <c r="C205" s="17"/>
      <c r="D205" s="17"/>
    </row>
    <row r="206" spans="1:4" ht="12.75">
      <c r="A206" s="16"/>
      <c r="B206" s="17"/>
      <c r="C206" s="17"/>
      <c r="D206" s="17"/>
    </row>
    <row r="207" spans="1:4" ht="12.75">
      <c r="A207" s="16"/>
      <c r="B207" s="17"/>
      <c r="C207" s="17"/>
      <c r="D207" s="17"/>
    </row>
    <row r="208" spans="1:4" ht="12.75">
      <c r="A208" s="16" t="s">
        <v>573</v>
      </c>
      <c r="B208" s="17"/>
      <c r="C208" s="17" t="s">
        <v>1</v>
      </c>
      <c r="D208" s="17"/>
    </row>
  </sheetData>
  <mergeCells count="5">
    <mergeCell ref="A186:B187"/>
    <mergeCell ref="B128:C128"/>
    <mergeCell ref="B127:C127"/>
    <mergeCell ref="A137:B137"/>
    <mergeCell ref="A184:D184"/>
  </mergeCells>
  <printOptions/>
  <pageMargins left="0.7874015748031497" right="0" top="0.3937007874015748" bottom="0" header="0.31496062992125984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4"/>
  <sheetViews>
    <sheetView workbookViewId="0" topLeftCell="A40">
      <selection activeCell="A47" sqref="A47"/>
    </sheetView>
  </sheetViews>
  <sheetFormatPr defaultColWidth="9.00390625" defaultRowHeight="12.75"/>
  <cols>
    <col min="1" max="1" width="37.125" style="0" customWidth="1"/>
    <col min="2" max="2" width="5.875" style="0" customWidth="1"/>
    <col min="3" max="3" width="10.00390625" style="38" customWidth="1"/>
    <col min="4" max="4" width="11.625" style="0" customWidth="1"/>
    <col min="5" max="5" width="11.125" style="0" customWidth="1"/>
    <col min="6" max="6" width="10.125" style="0" customWidth="1"/>
    <col min="7" max="7" width="10.75390625" style="0" customWidth="1"/>
  </cols>
  <sheetData>
    <row r="1" spans="1:4" ht="15.75">
      <c r="A1" s="7" t="s">
        <v>411</v>
      </c>
      <c r="B1" s="7"/>
      <c r="C1" s="331"/>
      <c r="D1" s="7"/>
    </row>
    <row r="2" spans="1:4" ht="15.75">
      <c r="A2" s="7"/>
      <c r="B2" s="7" t="s">
        <v>574</v>
      </c>
      <c r="C2" s="331"/>
      <c r="D2" s="7"/>
    </row>
    <row r="4" spans="1:7" ht="15.75">
      <c r="A4" s="7" t="s">
        <v>1</v>
      </c>
      <c r="E4" s="4"/>
      <c r="F4" s="46" t="s">
        <v>63</v>
      </c>
      <c r="G4" s="47"/>
    </row>
    <row r="5" spans="1:7" ht="15">
      <c r="A5" s="6" t="s">
        <v>1</v>
      </c>
      <c r="C5" s="162"/>
      <c r="D5" s="6" t="s">
        <v>412</v>
      </c>
      <c r="E5" s="6"/>
      <c r="F5" s="215" t="s">
        <v>64</v>
      </c>
      <c r="G5" s="97"/>
    </row>
    <row r="6" spans="1:7" ht="15">
      <c r="A6" s="6" t="s">
        <v>413</v>
      </c>
      <c r="B6" s="6"/>
      <c r="C6" s="162" t="s">
        <v>414</v>
      </c>
      <c r="E6" s="6"/>
      <c r="F6" s="9" t="s">
        <v>576</v>
      </c>
      <c r="G6" s="43"/>
    </row>
    <row r="7" spans="1:7" ht="15.75">
      <c r="A7" s="6" t="s">
        <v>556</v>
      </c>
      <c r="B7" s="6"/>
      <c r="C7" s="162"/>
      <c r="D7" s="6"/>
      <c r="E7" s="6" t="s">
        <v>250</v>
      </c>
      <c r="F7" s="396">
        <v>892270</v>
      </c>
      <c r="G7" s="397"/>
    </row>
    <row r="8" spans="1:7" ht="15">
      <c r="A8" s="6" t="s">
        <v>66</v>
      </c>
      <c r="B8" s="6"/>
      <c r="C8" s="162"/>
      <c r="D8" s="6"/>
      <c r="E8" s="6" t="s">
        <v>249</v>
      </c>
      <c r="F8" s="396">
        <v>1200000095</v>
      </c>
      <c r="G8" s="397"/>
    </row>
    <row r="9" spans="1:7" ht="15">
      <c r="A9" s="6" t="s">
        <v>134</v>
      </c>
      <c r="B9" s="6"/>
      <c r="C9" s="162"/>
      <c r="D9" s="6"/>
      <c r="E9" s="6" t="s">
        <v>129</v>
      </c>
      <c r="F9" s="398" t="s">
        <v>135</v>
      </c>
      <c r="G9" s="398"/>
    </row>
    <row r="10" spans="1:7" ht="15">
      <c r="A10" s="6" t="s">
        <v>68</v>
      </c>
      <c r="B10" s="6"/>
      <c r="C10" s="162"/>
      <c r="D10" s="6"/>
      <c r="E10" s="6"/>
      <c r="F10" s="11"/>
      <c r="G10" s="23"/>
    </row>
    <row r="11" spans="1:7" ht="15">
      <c r="A11" s="42" t="s">
        <v>1</v>
      </c>
      <c r="B11" s="42"/>
      <c r="C11" s="162" t="s">
        <v>69</v>
      </c>
      <c r="D11" s="6"/>
      <c r="E11" s="6"/>
      <c r="F11" s="8" t="s">
        <v>575</v>
      </c>
      <c r="G11" s="50"/>
    </row>
    <row r="12" spans="1:7" ht="15">
      <c r="A12" s="6" t="s">
        <v>125</v>
      </c>
      <c r="B12" s="6"/>
      <c r="C12" s="162"/>
      <c r="D12" s="6"/>
      <c r="E12" s="6"/>
      <c r="F12" s="44" t="s">
        <v>7</v>
      </c>
      <c r="G12" s="43"/>
    </row>
    <row r="14" ht="12.75">
      <c r="A14" s="20" t="s">
        <v>415</v>
      </c>
    </row>
    <row r="16" spans="1:7" ht="12.75">
      <c r="A16" s="399" t="s">
        <v>186</v>
      </c>
      <c r="B16" s="399"/>
      <c r="C16" s="52" t="s">
        <v>200</v>
      </c>
      <c r="D16" s="52" t="s">
        <v>202</v>
      </c>
      <c r="E16" s="52" t="s">
        <v>203</v>
      </c>
      <c r="F16" s="52" t="s">
        <v>204</v>
      </c>
      <c r="G16" s="52"/>
    </row>
    <row r="17" spans="1:7" ht="12.75">
      <c r="A17" s="399"/>
      <c r="B17" s="399"/>
      <c r="C17" s="53" t="s">
        <v>201</v>
      </c>
      <c r="D17" s="53" t="s">
        <v>201</v>
      </c>
      <c r="E17" s="53" t="s">
        <v>201</v>
      </c>
      <c r="F17" s="53" t="s">
        <v>205</v>
      </c>
      <c r="G17" s="53" t="s">
        <v>208</v>
      </c>
    </row>
    <row r="18" spans="1:7" ht="12.75">
      <c r="A18" s="53" t="s">
        <v>188</v>
      </c>
      <c r="B18" s="53" t="s">
        <v>187</v>
      </c>
      <c r="C18" s="53"/>
      <c r="D18" s="53"/>
      <c r="E18" s="53"/>
      <c r="F18" s="53" t="s">
        <v>206</v>
      </c>
      <c r="G18" s="53"/>
    </row>
    <row r="19" spans="1:7" ht="12.75">
      <c r="A19" s="53"/>
      <c r="B19" s="53"/>
      <c r="C19" s="53"/>
      <c r="D19" s="53"/>
      <c r="E19" s="53"/>
      <c r="F19" s="53" t="s">
        <v>207</v>
      </c>
      <c r="G19" s="53"/>
    </row>
    <row r="20" spans="1:7" ht="13.5" thickBot="1">
      <c r="A20" s="40">
        <v>1</v>
      </c>
      <c r="B20" s="52">
        <v>2</v>
      </c>
      <c r="C20" s="52">
        <v>3</v>
      </c>
      <c r="D20" s="52">
        <v>4</v>
      </c>
      <c r="E20" s="52">
        <v>5</v>
      </c>
      <c r="F20" s="52">
        <v>6</v>
      </c>
      <c r="G20" s="52">
        <v>7</v>
      </c>
    </row>
    <row r="21" spans="1:7" ht="13.5" thickTop="1">
      <c r="A21" s="189" t="s">
        <v>209</v>
      </c>
      <c r="B21" s="61" t="s">
        <v>1</v>
      </c>
      <c r="C21" s="2"/>
      <c r="D21" s="62"/>
      <c r="E21" s="62"/>
      <c r="F21" s="62"/>
      <c r="G21" s="63"/>
    </row>
    <row r="22" spans="1:7" ht="12.75">
      <c r="A22" s="85" t="s">
        <v>210</v>
      </c>
      <c r="B22" s="190" t="s">
        <v>440</v>
      </c>
      <c r="C22" s="112">
        <v>151</v>
      </c>
      <c r="D22" s="91">
        <v>31841</v>
      </c>
      <c r="E22" s="91">
        <v>22</v>
      </c>
      <c r="F22" s="91">
        <v>2104</v>
      </c>
      <c r="G22" s="85">
        <f>SUM(C22:F22)</f>
        <v>34118</v>
      </c>
    </row>
    <row r="23" spans="1:7" ht="12.75">
      <c r="A23" s="191" t="s">
        <v>578</v>
      </c>
      <c r="B23" s="64"/>
      <c r="C23" s="53"/>
      <c r="D23" s="24"/>
      <c r="E23" s="24"/>
      <c r="F23" s="24"/>
      <c r="G23" s="65"/>
    </row>
    <row r="24" spans="1:7" ht="12.75">
      <c r="A24" s="191" t="s">
        <v>211</v>
      </c>
      <c r="B24" s="64"/>
      <c r="C24" s="53"/>
      <c r="D24" s="24"/>
      <c r="E24" s="24"/>
      <c r="F24" s="24"/>
      <c r="G24" s="65"/>
    </row>
    <row r="25" spans="1:7" ht="16.5" customHeight="1">
      <c r="A25" s="165" t="s">
        <v>212</v>
      </c>
      <c r="B25" s="190" t="s">
        <v>480</v>
      </c>
      <c r="C25" s="112" t="s">
        <v>59</v>
      </c>
      <c r="D25" s="112" t="s">
        <v>59</v>
      </c>
      <c r="E25" s="112" t="s">
        <v>59</v>
      </c>
      <c r="F25" s="91"/>
      <c r="G25" s="85"/>
    </row>
    <row r="26" spans="1:7" ht="12.75">
      <c r="A26" s="65" t="s">
        <v>213</v>
      </c>
      <c r="B26" s="64"/>
      <c r="C26" s="53"/>
      <c r="D26" s="24"/>
      <c r="E26" s="24"/>
      <c r="F26" s="24"/>
      <c r="G26" s="65"/>
    </row>
    <row r="27" spans="1:7" ht="12.75">
      <c r="A27" s="65" t="s">
        <v>214</v>
      </c>
      <c r="B27" s="64" t="s">
        <v>481</v>
      </c>
      <c r="C27" s="53" t="s">
        <v>59</v>
      </c>
      <c r="D27" s="53"/>
      <c r="E27" s="53" t="s">
        <v>59</v>
      </c>
      <c r="F27" s="24"/>
      <c r="G27" s="65"/>
    </row>
    <row r="28" spans="1:7" ht="12.75">
      <c r="A28" s="68"/>
      <c r="B28" s="70"/>
      <c r="C28" s="110" t="s">
        <v>59</v>
      </c>
      <c r="D28" s="110"/>
      <c r="E28" s="110"/>
      <c r="F28" s="21"/>
      <c r="G28" s="68"/>
    </row>
    <row r="29" spans="1:7" ht="12.75">
      <c r="A29" s="68" t="s">
        <v>215</v>
      </c>
      <c r="B29" s="70" t="s">
        <v>482</v>
      </c>
      <c r="C29" s="112">
        <v>151</v>
      </c>
      <c r="D29" s="91">
        <v>31841</v>
      </c>
      <c r="E29" s="91">
        <v>22</v>
      </c>
      <c r="F29" s="91">
        <v>2104</v>
      </c>
      <c r="G29" s="85">
        <f>SUM(C29:F29)</f>
        <v>34118</v>
      </c>
    </row>
    <row r="30" spans="1:7" ht="12.75">
      <c r="A30" s="65" t="s">
        <v>216</v>
      </c>
      <c r="B30" s="64"/>
      <c r="C30" s="53"/>
      <c r="D30" s="24"/>
      <c r="E30" s="24"/>
      <c r="F30" s="24"/>
      <c r="G30" s="65"/>
    </row>
    <row r="31" spans="1:7" ht="12.75">
      <c r="A31" s="65" t="s">
        <v>217</v>
      </c>
      <c r="B31" s="64" t="s">
        <v>483</v>
      </c>
      <c r="C31" s="53" t="s">
        <v>59</v>
      </c>
      <c r="D31" s="53"/>
      <c r="E31" s="53" t="s">
        <v>59</v>
      </c>
      <c r="F31" s="53" t="s">
        <v>59</v>
      </c>
      <c r="G31" s="65"/>
    </row>
    <row r="32" spans="1:7" ht="12.75">
      <c r="A32" s="68" t="s">
        <v>218</v>
      </c>
      <c r="B32" s="70" t="s">
        <v>484</v>
      </c>
      <c r="C32" s="110" t="s">
        <v>59</v>
      </c>
      <c r="D32" s="110" t="s">
        <v>59</v>
      </c>
      <c r="E32" s="110" t="s">
        <v>59</v>
      </c>
      <c r="F32" s="110">
        <v>1013</v>
      </c>
      <c r="G32" s="68">
        <v>1013</v>
      </c>
    </row>
    <row r="33" spans="1:7" ht="12.75">
      <c r="A33" s="68" t="s">
        <v>219</v>
      </c>
      <c r="B33" s="70" t="s">
        <v>513</v>
      </c>
      <c r="C33" s="110" t="s">
        <v>59</v>
      </c>
      <c r="D33" s="110" t="s">
        <v>59</v>
      </c>
      <c r="E33" s="110" t="s">
        <v>59</v>
      </c>
      <c r="F33" s="21" t="s">
        <v>220</v>
      </c>
      <c r="G33" s="68"/>
    </row>
    <row r="34" spans="1:7" ht="12.75">
      <c r="A34" s="68" t="s">
        <v>221</v>
      </c>
      <c r="B34" s="70" t="s">
        <v>514</v>
      </c>
      <c r="C34" s="110" t="s">
        <v>59</v>
      </c>
      <c r="D34" s="110" t="s">
        <v>59</v>
      </c>
      <c r="E34" s="21"/>
      <c r="F34" s="21" t="s">
        <v>220</v>
      </c>
      <c r="G34" s="68"/>
    </row>
    <row r="35" spans="1:7" ht="12.75">
      <c r="A35" s="65" t="s">
        <v>222</v>
      </c>
      <c r="B35" s="64"/>
      <c r="C35" s="53"/>
      <c r="D35" s="24"/>
      <c r="E35" s="24"/>
      <c r="F35" s="24"/>
      <c r="G35" s="65"/>
    </row>
    <row r="36" spans="1:7" ht="18" customHeight="1">
      <c r="A36" s="85" t="s">
        <v>223</v>
      </c>
      <c r="B36" s="190" t="s">
        <v>515</v>
      </c>
      <c r="C36" s="112"/>
      <c r="D36" s="112" t="s">
        <v>59</v>
      </c>
      <c r="E36" s="112" t="s">
        <v>59</v>
      </c>
      <c r="F36" s="112" t="s">
        <v>59</v>
      </c>
      <c r="G36" s="85"/>
    </row>
    <row r="37" spans="1:7" ht="12.75">
      <c r="A37" s="65" t="s">
        <v>224</v>
      </c>
      <c r="B37" s="64"/>
      <c r="C37" s="53"/>
      <c r="D37" s="24"/>
      <c r="E37" s="24"/>
      <c r="F37" s="24"/>
      <c r="G37" s="65"/>
    </row>
    <row r="38" spans="1:7" ht="12.75">
      <c r="A38" s="65" t="s">
        <v>225</v>
      </c>
      <c r="B38" s="64" t="s">
        <v>516</v>
      </c>
      <c r="C38" s="53"/>
      <c r="D38" s="53" t="s">
        <v>59</v>
      </c>
      <c r="E38" s="53" t="s">
        <v>59</v>
      </c>
      <c r="F38" s="53" t="s">
        <v>59</v>
      </c>
      <c r="G38" s="65"/>
    </row>
    <row r="39" spans="1:7" ht="12.75">
      <c r="A39" s="68" t="s">
        <v>226</v>
      </c>
      <c r="B39" s="70" t="s">
        <v>441</v>
      </c>
      <c r="C39" s="110"/>
      <c r="D39" s="110" t="s">
        <v>59</v>
      </c>
      <c r="E39" s="110" t="s">
        <v>59</v>
      </c>
      <c r="F39" s="21"/>
      <c r="G39" s="68"/>
    </row>
    <row r="40" spans="1:7" ht="12.75">
      <c r="A40" s="68"/>
      <c r="B40" s="70"/>
      <c r="C40" s="110"/>
      <c r="D40" s="110"/>
      <c r="E40" s="110"/>
      <c r="F40" s="21"/>
      <c r="G40" s="68"/>
    </row>
    <row r="41" spans="1:7" ht="12.75">
      <c r="A41" s="65" t="s">
        <v>227</v>
      </c>
      <c r="B41" s="64"/>
      <c r="C41" s="53"/>
      <c r="D41" s="24"/>
      <c r="E41" s="24"/>
      <c r="F41" s="24"/>
      <c r="G41" s="65"/>
    </row>
    <row r="42" spans="1:7" ht="18" customHeight="1">
      <c r="A42" s="65" t="s">
        <v>228</v>
      </c>
      <c r="B42" s="64" t="s">
        <v>508</v>
      </c>
      <c r="C42" s="112" t="s">
        <v>220</v>
      </c>
      <c r="D42" s="112" t="s">
        <v>59</v>
      </c>
      <c r="E42" s="112" t="s">
        <v>59</v>
      </c>
      <c r="F42" s="112" t="s">
        <v>59</v>
      </c>
      <c r="G42" s="85" t="s">
        <v>229</v>
      </c>
    </row>
    <row r="43" spans="1:7" ht="12.75">
      <c r="A43" s="68" t="s">
        <v>230</v>
      </c>
      <c r="B43" s="70" t="s">
        <v>509</v>
      </c>
      <c r="C43" s="112" t="s">
        <v>220</v>
      </c>
      <c r="D43" s="112" t="s">
        <v>59</v>
      </c>
      <c r="E43" s="112" t="s">
        <v>59</v>
      </c>
      <c r="F43" s="112" t="s">
        <v>59</v>
      </c>
      <c r="G43" s="85" t="s">
        <v>229</v>
      </c>
    </row>
    <row r="44" spans="1:7" ht="12.75">
      <c r="A44" s="68" t="s">
        <v>226</v>
      </c>
      <c r="B44" s="70" t="s">
        <v>510</v>
      </c>
      <c r="C44" s="53" t="s">
        <v>220</v>
      </c>
      <c r="D44" s="53" t="s">
        <v>59</v>
      </c>
      <c r="E44" s="53" t="s">
        <v>59</v>
      </c>
      <c r="F44" s="53" t="s">
        <v>220</v>
      </c>
      <c r="G44" s="65" t="s">
        <v>229</v>
      </c>
    </row>
    <row r="45" spans="1:7" ht="12.75">
      <c r="A45" s="68"/>
      <c r="B45" s="70"/>
      <c r="C45" s="110"/>
      <c r="D45" s="21"/>
      <c r="E45" s="21"/>
      <c r="F45" s="21"/>
      <c r="G45" s="68"/>
    </row>
    <row r="46" spans="1:7" ht="12.75">
      <c r="A46" s="68" t="s">
        <v>231</v>
      </c>
      <c r="B46" s="70" t="s">
        <v>517</v>
      </c>
      <c r="C46" s="112">
        <v>151</v>
      </c>
      <c r="D46" s="91">
        <v>31841</v>
      </c>
      <c r="E46" s="91">
        <v>22</v>
      </c>
      <c r="F46" s="91">
        <v>3117</v>
      </c>
      <c r="G46" s="85">
        <f>SUM(C46:F46)</f>
        <v>35131</v>
      </c>
    </row>
    <row r="47" spans="1:7" ht="12.75">
      <c r="A47" s="191" t="s">
        <v>585</v>
      </c>
      <c r="B47" s="64"/>
      <c r="C47" s="53"/>
      <c r="D47" s="24"/>
      <c r="E47" s="24"/>
      <c r="F47" s="24"/>
      <c r="G47" s="65"/>
    </row>
    <row r="48" spans="1:7" ht="12.75">
      <c r="A48" s="191" t="s">
        <v>232</v>
      </c>
      <c r="B48" s="64"/>
      <c r="C48" s="53"/>
      <c r="D48" s="24"/>
      <c r="E48" s="24"/>
      <c r="F48" s="24"/>
      <c r="G48" s="65"/>
    </row>
    <row r="49" spans="1:7" ht="16.5" customHeight="1">
      <c r="A49" s="165" t="s">
        <v>212</v>
      </c>
      <c r="B49" s="190" t="s">
        <v>518</v>
      </c>
      <c r="C49" s="112" t="s">
        <v>59</v>
      </c>
      <c r="D49" s="112" t="s">
        <v>59</v>
      </c>
      <c r="E49" s="112" t="s">
        <v>59</v>
      </c>
      <c r="F49" s="91"/>
      <c r="G49" s="85"/>
    </row>
    <row r="50" spans="1:7" ht="12.75">
      <c r="A50" s="65" t="s">
        <v>213</v>
      </c>
      <c r="B50" s="64"/>
      <c r="C50" s="53"/>
      <c r="D50" s="24"/>
      <c r="E50" s="24"/>
      <c r="F50" s="24"/>
      <c r="G50" s="65"/>
    </row>
    <row r="51" spans="1:7" ht="12.75">
      <c r="A51" s="85" t="s">
        <v>214</v>
      </c>
      <c r="B51" s="190" t="s">
        <v>519</v>
      </c>
      <c r="C51" s="112" t="s">
        <v>59</v>
      </c>
      <c r="D51" s="112"/>
      <c r="E51" s="112" t="s">
        <v>59</v>
      </c>
      <c r="F51" s="91"/>
      <c r="G51" s="85"/>
    </row>
    <row r="52" spans="1:7" ht="12.75">
      <c r="A52" s="73"/>
      <c r="B52" s="64"/>
      <c r="C52" s="53"/>
      <c r="D52" s="53"/>
      <c r="E52" s="53"/>
      <c r="F52" s="24"/>
      <c r="G52" s="65"/>
    </row>
    <row r="53" spans="1:7" ht="12.75">
      <c r="A53" s="68" t="s">
        <v>233</v>
      </c>
      <c r="B53" s="70" t="s">
        <v>450</v>
      </c>
      <c r="C53" s="112">
        <v>151</v>
      </c>
      <c r="D53" s="91">
        <v>31841</v>
      </c>
      <c r="E53" s="91">
        <v>22</v>
      </c>
      <c r="F53" s="91">
        <v>3117</v>
      </c>
      <c r="G53" s="85">
        <f>SUM(C53:F53)</f>
        <v>35131</v>
      </c>
    </row>
    <row r="54" spans="1:7" ht="12.75">
      <c r="A54" s="65" t="s">
        <v>216</v>
      </c>
      <c r="B54" s="64"/>
      <c r="C54" s="53"/>
      <c r="D54" s="24"/>
      <c r="E54" s="24"/>
      <c r="F54" s="24"/>
      <c r="G54" s="65"/>
    </row>
    <row r="55" spans="1:7" ht="12.75">
      <c r="A55" s="65" t="s">
        <v>217</v>
      </c>
      <c r="B55" s="64" t="s">
        <v>520</v>
      </c>
      <c r="C55" s="53" t="s">
        <v>59</v>
      </c>
      <c r="D55" s="53"/>
      <c r="E55" s="53" t="s">
        <v>59</v>
      </c>
      <c r="F55" s="53" t="s">
        <v>59</v>
      </c>
      <c r="G55" s="65"/>
    </row>
    <row r="56" spans="1:7" ht="12.75">
      <c r="A56" s="68" t="s">
        <v>218</v>
      </c>
      <c r="B56" s="70" t="s">
        <v>521</v>
      </c>
      <c r="C56" s="110" t="s">
        <v>59</v>
      </c>
      <c r="D56" s="110" t="s">
        <v>59</v>
      </c>
      <c r="E56" s="110" t="s">
        <v>59</v>
      </c>
      <c r="F56" s="21">
        <v>1646</v>
      </c>
      <c r="G56" s="68">
        <f>F56</f>
        <v>1646</v>
      </c>
    </row>
    <row r="57" spans="1:7" ht="13.5" thickBot="1">
      <c r="A57" s="71" t="s">
        <v>219</v>
      </c>
      <c r="B57" s="66" t="s">
        <v>522</v>
      </c>
      <c r="C57" s="3" t="s">
        <v>59</v>
      </c>
      <c r="D57" s="3" t="s">
        <v>59</v>
      </c>
      <c r="E57" s="3" t="s">
        <v>59</v>
      </c>
      <c r="F57" s="67" t="s">
        <v>220</v>
      </c>
      <c r="G57" s="164"/>
    </row>
    <row r="58" ht="13.5" thickTop="1">
      <c r="B58" s="54"/>
    </row>
    <row r="59" ht="12.75">
      <c r="B59" s="54"/>
    </row>
    <row r="60" ht="12.75">
      <c r="B60" s="54"/>
    </row>
    <row r="61" spans="1:7" ht="12.75">
      <c r="A61" s="399" t="s">
        <v>186</v>
      </c>
      <c r="B61" s="399"/>
      <c r="C61" s="52" t="s">
        <v>200</v>
      </c>
      <c r="D61" s="52" t="s">
        <v>202</v>
      </c>
      <c r="E61" s="52" t="s">
        <v>203</v>
      </c>
      <c r="F61" s="52" t="s">
        <v>204</v>
      </c>
      <c r="G61" s="52"/>
    </row>
    <row r="62" spans="1:7" ht="12.75">
      <c r="A62" s="399"/>
      <c r="B62" s="399"/>
      <c r="C62" s="53" t="s">
        <v>201</v>
      </c>
      <c r="D62" s="53" t="s">
        <v>201</v>
      </c>
      <c r="E62" s="53" t="s">
        <v>201</v>
      </c>
      <c r="F62" s="53" t="s">
        <v>205</v>
      </c>
      <c r="G62" s="53" t="s">
        <v>208</v>
      </c>
    </row>
    <row r="63" spans="1:7" ht="12.75">
      <c r="A63" s="53" t="s">
        <v>188</v>
      </c>
      <c r="B63" s="53" t="s">
        <v>187</v>
      </c>
      <c r="C63" s="53"/>
      <c r="D63" s="53"/>
      <c r="E63" s="53"/>
      <c r="F63" s="53" t="s">
        <v>206</v>
      </c>
      <c r="G63" s="53"/>
    </row>
    <row r="64" spans="1:7" ht="12.75">
      <c r="A64" s="53"/>
      <c r="B64" s="53"/>
      <c r="C64" s="53"/>
      <c r="D64" s="53"/>
      <c r="E64" s="53"/>
      <c r="F64" s="53" t="s">
        <v>207</v>
      </c>
      <c r="G64" s="53"/>
    </row>
    <row r="65" spans="1:7" ht="13.5" thickBot="1">
      <c r="A65" s="40">
        <v>1</v>
      </c>
      <c r="B65" s="193">
        <v>2</v>
      </c>
      <c r="C65" s="193">
        <v>3</v>
      </c>
      <c r="D65" s="193">
        <v>4</v>
      </c>
      <c r="E65" s="193">
        <v>5</v>
      </c>
      <c r="F65" s="193">
        <v>6</v>
      </c>
      <c r="G65" s="193">
        <v>7</v>
      </c>
    </row>
    <row r="66" spans="1:7" ht="13.5" thickTop="1">
      <c r="A66" s="68" t="s">
        <v>221</v>
      </c>
      <c r="B66" s="190" t="s">
        <v>459</v>
      </c>
      <c r="C66" s="112" t="s">
        <v>59</v>
      </c>
      <c r="D66" s="112" t="s">
        <v>59</v>
      </c>
      <c r="E66" s="91"/>
      <c r="F66" s="91" t="s">
        <v>220</v>
      </c>
      <c r="G66" s="85"/>
    </row>
    <row r="67" spans="1:7" ht="12.75">
      <c r="A67" s="65" t="s">
        <v>222</v>
      </c>
      <c r="B67" s="64"/>
      <c r="C67" s="53"/>
      <c r="D67" s="24"/>
      <c r="E67" s="24"/>
      <c r="F67" s="24"/>
      <c r="G67" s="65"/>
    </row>
    <row r="68" spans="1:7" ht="18" customHeight="1">
      <c r="A68" s="85" t="s">
        <v>223</v>
      </c>
      <c r="B68" s="190" t="s">
        <v>460</v>
      </c>
      <c r="C68" s="112"/>
      <c r="D68" s="112" t="s">
        <v>59</v>
      </c>
      <c r="E68" s="112" t="s">
        <v>59</v>
      </c>
      <c r="F68" s="112" t="s">
        <v>59</v>
      </c>
      <c r="G68" s="85"/>
    </row>
    <row r="69" spans="1:7" ht="12.75">
      <c r="A69" s="65" t="s">
        <v>224</v>
      </c>
      <c r="B69" s="64"/>
      <c r="C69" s="53"/>
      <c r="D69" s="24"/>
      <c r="E69" s="24"/>
      <c r="F69" s="24"/>
      <c r="G69" s="65"/>
    </row>
    <row r="70" spans="1:7" ht="12.75">
      <c r="A70" s="65" t="s">
        <v>225</v>
      </c>
      <c r="B70" s="64" t="s">
        <v>461</v>
      </c>
      <c r="C70" s="53"/>
      <c r="D70" s="53" t="s">
        <v>59</v>
      </c>
      <c r="E70" s="53" t="s">
        <v>59</v>
      </c>
      <c r="F70" s="53" t="s">
        <v>59</v>
      </c>
      <c r="G70" s="65"/>
    </row>
    <row r="71" spans="1:7" ht="12.75">
      <c r="A71" s="68" t="s">
        <v>226</v>
      </c>
      <c r="B71" s="70" t="s">
        <v>462</v>
      </c>
      <c r="C71" s="110"/>
      <c r="D71" s="110" t="s">
        <v>59</v>
      </c>
      <c r="E71" s="110" t="s">
        <v>59</v>
      </c>
      <c r="F71" s="21"/>
      <c r="G71" s="68"/>
    </row>
    <row r="72" spans="1:7" ht="12.75">
      <c r="A72" s="68"/>
      <c r="B72" s="70"/>
      <c r="C72" s="110"/>
      <c r="D72" s="110"/>
      <c r="E72" s="110"/>
      <c r="F72" s="21"/>
      <c r="G72" s="68"/>
    </row>
    <row r="73" spans="1:7" ht="12.75">
      <c r="A73" s="65" t="s">
        <v>227</v>
      </c>
      <c r="B73" s="64"/>
      <c r="C73" s="53"/>
      <c r="D73" s="24"/>
      <c r="E73" s="24"/>
      <c r="F73" s="24"/>
      <c r="G73" s="65"/>
    </row>
    <row r="74" spans="1:7" ht="18" customHeight="1">
      <c r="A74" s="65" t="s">
        <v>228</v>
      </c>
      <c r="B74" s="64" t="s">
        <v>463</v>
      </c>
      <c r="C74" s="112" t="s">
        <v>220</v>
      </c>
      <c r="D74" s="112" t="s">
        <v>59</v>
      </c>
      <c r="E74" s="112" t="s">
        <v>59</v>
      </c>
      <c r="F74" s="112" t="s">
        <v>59</v>
      </c>
      <c r="G74" s="85" t="s">
        <v>229</v>
      </c>
    </row>
    <row r="75" spans="1:7" ht="12.75">
      <c r="A75" s="68" t="s">
        <v>230</v>
      </c>
      <c r="B75" s="70" t="s">
        <v>464</v>
      </c>
      <c r="C75" s="53" t="s">
        <v>220</v>
      </c>
      <c r="D75" s="112" t="s">
        <v>59</v>
      </c>
      <c r="E75" s="112" t="s">
        <v>59</v>
      </c>
      <c r="F75" s="112" t="s">
        <v>59</v>
      </c>
      <c r="G75" s="85" t="s">
        <v>229</v>
      </c>
    </row>
    <row r="76" spans="1:7" ht="12.75">
      <c r="A76" s="68" t="s">
        <v>226</v>
      </c>
      <c r="B76" s="70" t="s">
        <v>465</v>
      </c>
      <c r="C76" s="53" t="s">
        <v>220</v>
      </c>
      <c r="D76" s="53" t="s">
        <v>59</v>
      </c>
      <c r="E76" s="53" t="s">
        <v>59</v>
      </c>
      <c r="F76" s="53" t="s">
        <v>220</v>
      </c>
      <c r="G76" s="65" t="s">
        <v>229</v>
      </c>
    </row>
    <row r="77" spans="1:7" ht="12.75">
      <c r="A77" s="68"/>
      <c r="B77" s="70"/>
      <c r="C77" s="110"/>
      <c r="D77" s="21"/>
      <c r="E77" s="21"/>
      <c r="F77" s="21"/>
      <c r="G77" s="68"/>
    </row>
    <row r="78" spans="1:7" ht="13.5" thickBot="1">
      <c r="A78" s="71" t="s">
        <v>234</v>
      </c>
      <c r="B78" s="194" t="s">
        <v>453</v>
      </c>
      <c r="C78" s="112">
        <v>151</v>
      </c>
      <c r="D78" s="91">
        <v>31841</v>
      </c>
      <c r="E78" s="91">
        <v>22</v>
      </c>
      <c r="F78" s="91">
        <f>F53+F56</f>
        <v>4763</v>
      </c>
      <c r="G78" s="85">
        <f>G53+G56</f>
        <v>36777</v>
      </c>
    </row>
    <row r="79" ht="13.5" thickTop="1">
      <c r="B79" s="54"/>
    </row>
    <row r="80" ht="12.75">
      <c r="B80" s="195" t="s">
        <v>235</v>
      </c>
    </row>
    <row r="81" ht="12.75">
      <c r="B81" s="54"/>
    </row>
    <row r="82" spans="1:7" ht="12.75">
      <c r="A82" s="402" t="s">
        <v>186</v>
      </c>
      <c r="B82" s="403"/>
      <c r="C82" s="403"/>
      <c r="D82" s="52" t="s">
        <v>236</v>
      </c>
      <c r="E82" s="201" t="s">
        <v>70</v>
      </c>
      <c r="F82" s="52" t="s">
        <v>237</v>
      </c>
      <c r="G82" s="75" t="s">
        <v>236</v>
      </c>
    </row>
    <row r="83" spans="1:7" ht="12.75">
      <c r="A83" s="386" t="s">
        <v>188</v>
      </c>
      <c r="B83" s="379"/>
      <c r="C83" s="76" t="s">
        <v>187</v>
      </c>
      <c r="D83" s="53"/>
      <c r="E83" s="39"/>
      <c r="F83" s="53" t="s">
        <v>238</v>
      </c>
      <c r="G83" s="199"/>
    </row>
    <row r="84" spans="1:7" ht="13.5" thickBot="1">
      <c r="A84" s="393">
        <v>1</v>
      </c>
      <c r="B84" s="394"/>
      <c r="C84" s="198">
        <v>2</v>
      </c>
      <c r="D84" s="193">
        <v>3</v>
      </c>
      <c r="E84" s="202">
        <v>4</v>
      </c>
      <c r="F84" s="193">
        <v>5</v>
      </c>
      <c r="G84" s="200">
        <v>6</v>
      </c>
    </row>
    <row r="85" spans="1:7" ht="13.5" thickTop="1">
      <c r="A85" s="380" t="s">
        <v>239</v>
      </c>
      <c r="B85" s="381"/>
      <c r="C85" s="332"/>
      <c r="D85" s="62"/>
      <c r="E85" s="56"/>
      <c r="F85" s="62"/>
      <c r="G85" s="57"/>
    </row>
    <row r="86" spans="1:7" ht="12.75">
      <c r="A86" s="400" t="s">
        <v>240</v>
      </c>
      <c r="B86" s="401"/>
      <c r="C86" s="333"/>
      <c r="D86" s="24"/>
      <c r="E86" s="17"/>
      <c r="F86" s="24"/>
      <c r="G86" s="58"/>
    </row>
    <row r="87" spans="1:7" ht="12.75">
      <c r="A87" s="290" t="s">
        <v>561</v>
      </c>
      <c r="B87" s="291"/>
      <c r="C87" s="333"/>
      <c r="D87" s="24"/>
      <c r="E87" s="17"/>
      <c r="F87" s="24"/>
      <c r="G87" s="58"/>
    </row>
    <row r="88" spans="1:7" ht="12.75">
      <c r="A88" s="76" t="s">
        <v>241</v>
      </c>
      <c r="B88" s="168"/>
      <c r="C88" s="333"/>
      <c r="D88" s="24"/>
      <c r="E88" s="17"/>
      <c r="F88" s="24"/>
      <c r="G88" s="58"/>
    </row>
    <row r="89" spans="1:7" ht="18" customHeight="1">
      <c r="A89" s="165" t="s">
        <v>242</v>
      </c>
      <c r="B89" s="196"/>
      <c r="C89" s="334">
        <v>141</v>
      </c>
      <c r="D89" s="91">
        <v>22</v>
      </c>
      <c r="E89" s="192"/>
      <c r="F89" s="91" t="s">
        <v>220</v>
      </c>
      <c r="G89" s="87">
        <v>22</v>
      </c>
    </row>
    <row r="90" spans="1:7" ht="12.75">
      <c r="A90" s="69" t="s">
        <v>243</v>
      </c>
      <c r="B90" s="197"/>
      <c r="C90" s="335">
        <v>142</v>
      </c>
      <c r="D90" s="21">
        <v>22</v>
      </c>
      <c r="E90" s="77"/>
      <c r="F90" s="21" t="s">
        <v>220</v>
      </c>
      <c r="G90" s="78">
        <v>22</v>
      </c>
    </row>
    <row r="91" spans="1:7" ht="12.75">
      <c r="A91" s="290"/>
      <c r="B91" s="291"/>
      <c r="C91" s="333"/>
      <c r="D91" s="24"/>
      <c r="E91" s="17"/>
      <c r="F91" s="24"/>
      <c r="G91" s="58"/>
    </row>
    <row r="92" spans="1:7" ht="12.75">
      <c r="A92" s="76" t="s">
        <v>241</v>
      </c>
      <c r="B92" s="168"/>
      <c r="C92" s="333"/>
      <c r="D92" s="24"/>
      <c r="E92" s="17"/>
      <c r="F92" s="24"/>
      <c r="G92" s="58"/>
    </row>
    <row r="93" spans="1:7" ht="18" customHeight="1">
      <c r="A93" s="165" t="s">
        <v>242</v>
      </c>
      <c r="B93" s="196"/>
      <c r="C93" s="334">
        <v>143</v>
      </c>
      <c r="D93" s="91"/>
      <c r="E93" s="192"/>
      <c r="F93" s="91" t="s">
        <v>220</v>
      </c>
      <c r="G93" s="87"/>
    </row>
    <row r="94" spans="1:7" ht="12.75">
      <c r="A94" s="69" t="s">
        <v>243</v>
      </c>
      <c r="B94" s="197"/>
      <c r="C94" s="335">
        <v>144</v>
      </c>
      <c r="D94" s="21"/>
      <c r="E94" s="77"/>
      <c r="F94" s="21" t="s">
        <v>220</v>
      </c>
      <c r="G94" s="78"/>
    </row>
    <row r="95" spans="1:7" ht="12.75">
      <c r="A95" s="400" t="s">
        <v>239</v>
      </c>
      <c r="B95" s="401"/>
      <c r="C95" s="333"/>
      <c r="D95" s="24"/>
      <c r="E95" s="17"/>
      <c r="F95" s="24"/>
      <c r="G95" s="58"/>
    </row>
    <row r="96" spans="1:7" ht="12.75">
      <c r="A96" s="400" t="s">
        <v>244</v>
      </c>
      <c r="B96" s="401"/>
      <c r="C96" s="333"/>
      <c r="D96" s="24"/>
      <c r="E96" s="17"/>
      <c r="F96" s="24"/>
      <c r="G96" s="58"/>
    </row>
    <row r="97" spans="1:7" ht="12.75">
      <c r="A97" s="290"/>
      <c r="B97" s="291"/>
      <c r="C97" s="333"/>
      <c r="D97" s="24"/>
      <c r="E97" s="17"/>
      <c r="F97" s="24"/>
      <c r="G97" s="58"/>
    </row>
    <row r="98" spans="1:7" ht="12.75">
      <c r="A98" s="76" t="s">
        <v>241</v>
      </c>
      <c r="B98" s="168"/>
      <c r="C98" s="333"/>
      <c r="D98" s="24"/>
      <c r="E98" s="17"/>
      <c r="F98" s="24"/>
      <c r="G98" s="58"/>
    </row>
    <row r="99" spans="1:7" ht="18" customHeight="1">
      <c r="A99" s="165" t="s">
        <v>242</v>
      </c>
      <c r="B99" s="196"/>
      <c r="C99" s="334">
        <v>145</v>
      </c>
      <c r="D99" s="91"/>
      <c r="E99" s="192"/>
      <c r="F99" s="91" t="s">
        <v>220</v>
      </c>
      <c r="G99" s="87"/>
    </row>
    <row r="100" spans="1:7" ht="12.75">
      <c r="A100" s="69" t="s">
        <v>243</v>
      </c>
      <c r="B100" s="197"/>
      <c r="C100" s="335">
        <v>146</v>
      </c>
      <c r="D100" s="21"/>
      <c r="E100" s="77"/>
      <c r="F100" s="21" t="s">
        <v>220</v>
      </c>
      <c r="G100" s="78"/>
    </row>
    <row r="101" spans="1:7" ht="12.75">
      <c r="A101" s="290"/>
      <c r="B101" s="291"/>
      <c r="C101" s="333"/>
      <c r="D101" s="24"/>
      <c r="E101" s="17"/>
      <c r="F101" s="24"/>
      <c r="G101" s="58"/>
    </row>
    <row r="102" spans="1:7" ht="12.75">
      <c r="A102" s="76" t="s">
        <v>241</v>
      </c>
      <c r="B102" s="168"/>
      <c r="C102" s="333"/>
      <c r="D102" s="24"/>
      <c r="E102" s="17"/>
      <c r="F102" s="24"/>
      <c r="G102" s="58"/>
    </row>
    <row r="103" spans="1:7" ht="18" customHeight="1">
      <c r="A103" s="165" t="s">
        <v>242</v>
      </c>
      <c r="B103" s="196"/>
      <c r="C103" s="334">
        <v>147</v>
      </c>
      <c r="D103" s="91"/>
      <c r="E103" s="192"/>
      <c r="F103" s="91" t="s">
        <v>220</v>
      </c>
      <c r="G103" s="87"/>
    </row>
    <row r="104" spans="1:7" ht="12.75">
      <c r="A104" s="69" t="s">
        <v>243</v>
      </c>
      <c r="B104" s="197"/>
      <c r="C104" s="335">
        <v>148</v>
      </c>
      <c r="D104" s="21"/>
      <c r="E104" s="77"/>
      <c r="F104" s="21" t="s">
        <v>220</v>
      </c>
      <c r="G104" s="78"/>
    </row>
    <row r="105" spans="1:7" ht="12.75">
      <c r="A105" s="400" t="s">
        <v>245</v>
      </c>
      <c r="B105" s="401"/>
      <c r="C105" s="333"/>
      <c r="D105" s="24"/>
      <c r="E105" s="17"/>
      <c r="F105" s="24"/>
      <c r="G105" s="58"/>
    </row>
    <row r="106" spans="1:7" ht="12.75">
      <c r="A106" s="290"/>
      <c r="B106" s="291"/>
      <c r="C106" s="333"/>
      <c r="D106" s="24"/>
      <c r="E106" s="17"/>
      <c r="F106" s="24"/>
      <c r="G106" s="58"/>
    </row>
    <row r="107" spans="1:7" ht="12.75">
      <c r="A107" s="76" t="s">
        <v>241</v>
      </c>
      <c r="B107" s="168"/>
      <c r="C107" s="333"/>
      <c r="D107" s="24"/>
      <c r="E107" s="17"/>
      <c r="F107" s="24"/>
      <c r="G107" s="58"/>
    </row>
    <row r="108" spans="1:7" ht="18" customHeight="1">
      <c r="A108" s="165" t="s">
        <v>242</v>
      </c>
      <c r="B108" s="196"/>
      <c r="C108" s="334">
        <v>149</v>
      </c>
      <c r="D108" s="91"/>
      <c r="E108" s="192"/>
      <c r="F108" s="91" t="s">
        <v>220</v>
      </c>
      <c r="G108" s="87"/>
    </row>
    <row r="109" spans="1:7" ht="12.75">
      <c r="A109" s="69" t="s">
        <v>243</v>
      </c>
      <c r="B109" s="197"/>
      <c r="C109" s="335">
        <v>150</v>
      </c>
      <c r="D109" s="21"/>
      <c r="E109" s="77"/>
      <c r="F109" s="21" t="s">
        <v>220</v>
      </c>
      <c r="G109" s="78"/>
    </row>
    <row r="110" spans="1:7" ht="12.75">
      <c r="A110" s="290"/>
      <c r="B110" s="291"/>
      <c r="C110" s="333"/>
      <c r="D110" s="24"/>
      <c r="E110" s="17"/>
      <c r="F110" s="24"/>
      <c r="G110" s="58"/>
    </row>
    <row r="111" spans="1:7" ht="12.75">
      <c r="A111" s="76" t="s">
        <v>241</v>
      </c>
      <c r="B111" s="168"/>
      <c r="C111" s="333"/>
      <c r="D111" s="24"/>
      <c r="E111" s="17"/>
      <c r="F111" s="24"/>
      <c r="G111" s="58"/>
    </row>
    <row r="112" spans="1:7" ht="18" customHeight="1">
      <c r="A112" s="165" t="s">
        <v>242</v>
      </c>
      <c r="B112" s="196"/>
      <c r="C112" s="334">
        <v>151</v>
      </c>
      <c r="D112" s="91"/>
      <c r="E112" s="192"/>
      <c r="F112" s="91" t="s">
        <v>220</v>
      </c>
      <c r="G112" s="87"/>
    </row>
    <row r="113" spans="1:7" ht="13.5" thickBot="1">
      <c r="A113" s="204" t="s">
        <v>243</v>
      </c>
      <c r="B113" s="205"/>
      <c r="C113" s="336">
        <v>152</v>
      </c>
      <c r="D113" s="92"/>
      <c r="E113" s="206"/>
      <c r="F113" s="92" t="s">
        <v>220</v>
      </c>
      <c r="G113" s="79"/>
    </row>
    <row r="114" ht="13.5" thickTop="1">
      <c r="B114" s="54"/>
    </row>
    <row r="115" ht="12.75">
      <c r="B115" s="54"/>
    </row>
    <row r="116" ht="12.75">
      <c r="B116" s="54"/>
    </row>
    <row r="117" ht="12.75">
      <c r="B117" s="54"/>
    </row>
    <row r="118" spans="1:7" ht="12.75">
      <c r="A118" s="402" t="s">
        <v>186</v>
      </c>
      <c r="B118" s="403"/>
      <c r="C118" s="403"/>
      <c r="D118" s="52" t="s">
        <v>236</v>
      </c>
      <c r="E118" s="201" t="s">
        <v>70</v>
      </c>
      <c r="F118" s="52" t="s">
        <v>237</v>
      </c>
      <c r="G118" s="75" t="s">
        <v>236</v>
      </c>
    </row>
    <row r="119" spans="1:7" ht="12.75">
      <c r="A119" s="386" t="s">
        <v>188</v>
      </c>
      <c r="B119" s="379"/>
      <c r="C119" s="76" t="s">
        <v>187</v>
      </c>
      <c r="D119" s="53"/>
      <c r="E119" s="39"/>
      <c r="F119" s="53" t="s">
        <v>238</v>
      </c>
      <c r="G119" s="199"/>
    </row>
    <row r="120" spans="1:7" ht="13.5" thickBot="1">
      <c r="A120" s="393">
        <v>1</v>
      </c>
      <c r="B120" s="394"/>
      <c r="C120" s="198">
        <v>2</v>
      </c>
      <c r="D120" s="193">
        <v>3</v>
      </c>
      <c r="E120" s="202">
        <v>4</v>
      </c>
      <c r="F120" s="193">
        <v>5</v>
      </c>
      <c r="G120" s="200">
        <v>6</v>
      </c>
    </row>
    <row r="121" spans="1:7" ht="13.5" thickTop="1">
      <c r="A121" s="290"/>
      <c r="B121" s="291"/>
      <c r="C121" s="333"/>
      <c r="D121" s="24"/>
      <c r="E121" s="17"/>
      <c r="F121" s="24"/>
      <c r="G121" s="58"/>
    </row>
    <row r="122" spans="1:7" ht="12.75">
      <c r="A122" s="76" t="s">
        <v>241</v>
      </c>
      <c r="B122" s="168"/>
      <c r="C122" s="333"/>
      <c r="D122" s="24"/>
      <c r="E122" s="17"/>
      <c r="F122" s="24"/>
      <c r="G122" s="58"/>
    </row>
    <row r="123" spans="1:7" ht="18" customHeight="1">
      <c r="A123" s="165" t="s">
        <v>242</v>
      </c>
      <c r="B123" s="196"/>
      <c r="C123" s="334">
        <v>153</v>
      </c>
      <c r="D123" s="91"/>
      <c r="E123" s="192"/>
      <c r="F123" s="91" t="s">
        <v>220</v>
      </c>
      <c r="G123" s="87"/>
    </row>
    <row r="124" spans="1:7" ht="12.75">
      <c r="A124" s="69" t="s">
        <v>243</v>
      </c>
      <c r="B124" s="197"/>
      <c r="C124" s="335">
        <v>154</v>
      </c>
      <c r="D124" s="21"/>
      <c r="E124" s="77"/>
      <c r="F124" s="21" t="s">
        <v>220</v>
      </c>
      <c r="G124" s="78"/>
    </row>
    <row r="125" spans="1:7" ht="12.75">
      <c r="A125" s="400" t="s">
        <v>246</v>
      </c>
      <c r="B125" s="401"/>
      <c r="C125" s="333"/>
      <c r="D125" s="24"/>
      <c r="E125" s="17"/>
      <c r="F125" s="24"/>
      <c r="G125" s="58"/>
    </row>
    <row r="126" spans="1:7" ht="12.75">
      <c r="A126" s="290" t="s">
        <v>566</v>
      </c>
      <c r="B126" s="291"/>
      <c r="C126" s="333"/>
      <c r="D126" s="24"/>
      <c r="E126" s="17"/>
      <c r="F126" s="24"/>
      <c r="G126" s="58"/>
    </row>
    <row r="127" spans="1:7" ht="12.75">
      <c r="A127" s="76" t="s">
        <v>241</v>
      </c>
      <c r="B127" s="168"/>
      <c r="C127" s="333"/>
      <c r="D127" s="24"/>
      <c r="E127" s="17"/>
      <c r="F127" s="24"/>
      <c r="G127" s="58"/>
    </row>
    <row r="128" spans="1:7" ht="18" customHeight="1">
      <c r="A128" s="165" t="s">
        <v>242</v>
      </c>
      <c r="B128" s="196"/>
      <c r="C128" s="334">
        <v>155</v>
      </c>
      <c r="D128" s="91"/>
      <c r="E128" s="192">
        <v>321</v>
      </c>
      <c r="F128" s="91">
        <v>321</v>
      </c>
      <c r="G128" s="87"/>
    </row>
    <row r="129" spans="1:7" ht="12.75">
      <c r="A129" s="69" t="s">
        <v>243</v>
      </c>
      <c r="B129" s="197"/>
      <c r="C129" s="335">
        <v>156</v>
      </c>
      <c r="D129" s="21"/>
      <c r="E129" s="77">
        <v>384</v>
      </c>
      <c r="F129" s="21">
        <v>384</v>
      </c>
      <c r="G129" s="78"/>
    </row>
    <row r="130" spans="1:7" ht="12.75">
      <c r="A130" s="290"/>
      <c r="B130" s="291"/>
      <c r="C130" s="333"/>
      <c r="D130" s="24"/>
      <c r="E130" s="17"/>
      <c r="F130" s="24"/>
      <c r="G130" s="58"/>
    </row>
    <row r="131" spans="1:7" ht="12.75">
      <c r="A131" s="76" t="s">
        <v>241</v>
      </c>
      <c r="B131" s="168"/>
      <c r="C131" s="333"/>
      <c r="D131" s="24"/>
      <c r="E131" s="17"/>
      <c r="F131" s="24"/>
      <c r="G131" s="58"/>
    </row>
    <row r="132" spans="1:7" ht="18" customHeight="1">
      <c r="A132" s="165" t="s">
        <v>242</v>
      </c>
      <c r="B132" s="196"/>
      <c r="C132" s="334">
        <v>157</v>
      </c>
      <c r="D132" s="91"/>
      <c r="E132" s="192"/>
      <c r="F132" s="91" t="s">
        <v>220</v>
      </c>
      <c r="G132" s="87"/>
    </row>
    <row r="133" spans="1:7" ht="13.5" thickBot="1">
      <c r="A133" s="204" t="s">
        <v>243</v>
      </c>
      <c r="B133" s="213"/>
      <c r="C133" s="336">
        <v>158</v>
      </c>
      <c r="D133" s="92"/>
      <c r="E133" s="206"/>
      <c r="F133" s="92" t="s">
        <v>220</v>
      </c>
      <c r="G133" s="79"/>
    </row>
    <row r="134" ht="13.5" thickTop="1"/>
    <row r="136" spans="2:4" ht="15.75">
      <c r="B136" s="20" t="s">
        <v>247</v>
      </c>
      <c r="C136" s="331"/>
      <c r="D136" s="7"/>
    </row>
    <row r="138" spans="1:7" ht="12.75">
      <c r="A138" s="376" t="s">
        <v>186</v>
      </c>
      <c r="B138" s="376"/>
      <c r="C138" s="376"/>
      <c r="D138" s="98" t="s">
        <v>75</v>
      </c>
      <c r="E138" s="99"/>
      <c r="F138" s="98" t="s">
        <v>76</v>
      </c>
      <c r="G138" s="99"/>
    </row>
    <row r="139" spans="1:7" ht="12.75">
      <c r="A139" s="376" t="s">
        <v>188</v>
      </c>
      <c r="B139" s="376"/>
      <c r="C139" s="40" t="s">
        <v>187</v>
      </c>
      <c r="D139" s="100" t="s">
        <v>77</v>
      </c>
      <c r="E139" s="101"/>
      <c r="F139" s="100" t="s">
        <v>248</v>
      </c>
      <c r="G139" s="101"/>
    </row>
    <row r="140" spans="1:7" ht="13.5" thickBot="1">
      <c r="A140" s="393">
        <v>1</v>
      </c>
      <c r="B140" s="394"/>
      <c r="C140" s="52">
        <v>2</v>
      </c>
      <c r="D140" s="382">
        <v>3</v>
      </c>
      <c r="E140" s="383"/>
      <c r="F140" s="98">
        <v>4</v>
      </c>
      <c r="G140" s="99"/>
    </row>
    <row r="141" spans="1:7" ht="14.25" thickBot="1" thickTop="1">
      <c r="A141" s="374" t="s">
        <v>78</v>
      </c>
      <c r="B141" s="375"/>
      <c r="C141" s="252">
        <v>200</v>
      </c>
      <c r="D141" s="384">
        <v>35131</v>
      </c>
      <c r="E141" s="385"/>
      <c r="F141" s="384">
        <v>40995</v>
      </c>
      <c r="G141" s="373"/>
    </row>
    <row r="142" spans="1:7" ht="13.5" thickTop="1">
      <c r="A142" s="73"/>
      <c r="B142" s="168"/>
      <c r="C142" s="53"/>
      <c r="D142" s="188" t="s">
        <v>79</v>
      </c>
      <c r="E142" s="102"/>
      <c r="F142" s="96"/>
      <c r="G142" s="210"/>
    </row>
    <row r="143" spans="1:7" s="295" customFormat="1" ht="25.5" customHeight="1">
      <c r="A143" s="293"/>
      <c r="B143" s="292"/>
      <c r="C143" s="239"/>
      <c r="D143" s="294" t="s">
        <v>416</v>
      </c>
      <c r="E143" s="267" t="s">
        <v>417</v>
      </c>
      <c r="F143" s="294" t="s">
        <v>418</v>
      </c>
      <c r="G143" s="267" t="s">
        <v>417</v>
      </c>
    </row>
    <row r="144" spans="1:7" ht="13.5" thickBot="1">
      <c r="A144" s="165"/>
      <c r="B144" s="203"/>
      <c r="C144" s="53"/>
      <c r="D144" s="201">
        <v>3</v>
      </c>
      <c r="E144" s="52">
        <v>4</v>
      </c>
      <c r="F144" s="75">
        <v>5</v>
      </c>
      <c r="G144" s="75">
        <v>6</v>
      </c>
    </row>
    <row r="145" spans="1:7" ht="13.5" thickTop="1">
      <c r="A145" s="73" t="s">
        <v>80</v>
      </c>
      <c r="B145" s="168"/>
      <c r="C145" s="337"/>
      <c r="D145" s="207"/>
      <c r="E145" s="62"/>
      <c r="F145" s="62"/>
      <c r="G145" s="57"/>
    </row>
    <row r="146" spans="1:7" ht="12.75">
      <c r="A146" s="73" t="s">
        <v>466</v>
      </c>
      <c r="B146" s="168"/>
      <c r="C146" s="319">
        <v>210</v>
      </c>
      <c r="D146" s="72"/>
      <c r="E146" s="24"/>
      <c r="F146" s="24"/>
      <c r="G146" s="58"/>
    </row>
    <row r="147" spans="1:7" ht="12.75">
      <c r="A147" s="69" t="s">
        <v>74</v>
      </c>
      <c r="B147" s="212"/>
      <c r="C147" s="323"/>
      <c r="D147" s="208"/>
      <c r="E147" s="21"/>
      <c r="F147" s="21"/>
      <c r="G147" s="78"/>
    </row>
    <row r="148" spans="1:7" ht="12.75">
      <c r="A148" s="165"/>
      <c r="B148" s="211"/>
      <c r="C148" s="323"/>
      <c r="D148" s="208"/>
      <c r="E148" s="21"/>
      <c r="F148" s="21"/>
      <c r="G148" s="78"/>
    </row>
    <row r="149" spans="1:7" ht="12.75">
      <c r="A149" s="69"/>
      <c r="B149" s="212"/>
      <c r="C149" s="323"/>
      <c r="D149" s="208"/>
      <c r="E149" s="21"/>
      <c r="F149" s="21"/>
      <c r="G149" s="78"/>
    </row>
    <row r="150" spans="1:7" ht="12.75">
      <c r="A150" s="73" t="s">
        <v>419</v>
      </c>
      <c r="B150" s="168"/>
      <c r="C150" s="319">
        <v>220</v>
      </c>
      <c r="D150" s="72"/>
      <c r="E150" s="24"/>
      <c r="F150" s="24"/>
      <c r="G150" s="58"/>
    </row>
    <row r="151" spans="1:7" ht="12.75">
      <c r="A151" s="69" t="s">
        <v>74</v>
      </c>
      <c r="B151" s="212"/>
      <c r="C151" s="323"/>
      <c r="D151" s="208"/>
      <c r="E151" s="21"/>
      <c r="F151" s="21"/>
      <c r="G151" s="78"/>
    </row>
    <row r="152" spans="1:7" ht="12.75">
      <c r="A152" s="69"/>
      <c r="B152" s="212"/>
      <c r="C152" s="323"/>
      <c r="D152" s="208"/>
      <c r="E152" s="21"/>
      <c r="F152" s="21"/>
      <c r="G152" s="78"/>
    </row>
    <row r="153" spans="1:7" ht="13.5" thickBot="1">
      <c r="A153" s="204"/>
      <c r="B153" s="213"/>
      <c r="C153" s="338"/>
      <c r="D153" s="209"/>
      <c r="E153" s="67"/>
      <c r="F153" s="67"/>
      <c r="G153" s="60"/>
    </row>
    <row r="154" spans="1:7" ht="13.5" thickTop="1">
      <c r="A154" s="17"/>
      <c r="B154" s="168"/>
      <c r="C154" s="39"/>
      <c r="D154" s="17"/>
      <c r="E154" s="17"/>
      <c r="F154" s="17"/>
      <c r="G154" s="17"/>
    </row>
    <row r="155" spans="1:7" ht="12.75">
      <c r="A155" s="17"/>
      <c r="B155" s="168"/>
      <c r="C155" s="39"/>
      <c r="D155" s="17"/>
      <c r="E155" s="17"/>
      <c r="F155" s="17"/>
      <c r="G155" s="17"/>
    </row>
    <row r="156" ht="12.75">
      <c r="B156" s="54"/>
    </row>
    <row r="157" ht="12.75">
      <c r="B157" s="1"/>
    </row>
    <row r="158" spans="1:5" ht="12.75">
      <c r="A158" s="16" t="s">
        <v>34</v>
      </c>
      <c r="B158" s="17"/>
      <c r="C158" s="39"/>
      <c r="D158" s="17"/>
      <c r="E158" s="17"/>
    </row>
    <row r="159" spans="1:5" ht="12.75">
      <c r="A159" s="16"/>
      <c r="B159" s="17"/>
      <c r="C159" s="39"/>
      <c r="D159" s="17"/>
      <c r="E159" s="17"/>
    </row>
    <row r="160" spans="1:5" ht="12.75">
      <c r="A160" s="16"/>
      <c r="B160" s="17"/>
      <c r="C160" s="39"/>
      <c r="D160" s="17"/>
      <c r="E160" s="17" t="s">
        <v>1</v>
      </c>
    </row>
    <row r="161" spans="1:5" ht="12.75">
      <c r="A161" s="16"/>
      <c r="B161" s="17"/>
      <c r="C161" s="39"/>
      <c r="D161" s="17"/>
      <c r="E161" s="17"/>
    </row>
    <row r="162" spans="1:5" ht="12.75">
      <c r="A162" s="16" t="s">
        <v>573</v>
      </c>
      <c r="B162" s="17"/>
      <c r="C162" s="39" t="s">
        <v>1</v>
      </c>
      <c r="D162" s="17"/>
      <c r="E162" s="17"/>
    </row>
    <row r="163" ht="12.75">
      <c r="A163" s="16"/>
    </row>
    <row r="164" ht="12.75">
      <c r="A164" s="16"/>
    </row>
  </sheetData>
  <mergeCells count="24">
    <mergeCell ref="D141:E141"/>
    <mergeCell ref="F141:G141"/>
    <mergeCell ref="A141:B141"/>
    <mergeCell ref="A125:B125"/>
    <mergeCell ref="A138:C138"/>
    <mergeCell ref="A139:B139"/>
    <mergeCell ref="A119:B119"/>
    <mergeCell ref="A120:B120"/>
    <mergeCell ref="A140:B140"/>
    <mergeCell ref="D140:E140"/>
    <mergeCell ref="A95:B95"/>
    <mergeCell ref="A96:B96"/>
    <mergeCell ref="A105:B105"/>
    <mergeCell ref="A118:C118"/>
    <mergeCell ref="A61:B62"/>
    <mergeCell ref="A86:B86"/>
    <mergeCell ref="A82:C82"/>
    <mergeCell ref="A83:B83"/>
    <mergeCell ref="A84:B84"/>
    <mergeCell ref="A85:B85"/>
    <mergeCell ref="F8:G8"/>
    <mergeCell ref="F7:G7"/>
    <mergeCell ref="F9:G9"/>
    <mergeCell ref="A16:B17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">
      <selection activeCell="D69" sqref="D69:E69"/>
    </sheetView>
  </sheetViews>
  <sheetFormatPr defaultColWidth="9.00390625" defaultRowHeight="12.75"/>
  <cols>
    <col min="1" max="1" width="54.75390625" style="0" customWidth="1"/>
    <col min="2" max="2" width="7.75390625" style="0" customWidth="1"/>
    <col min="3" max="3" width="14.625" style="0" customWidth="1"/>
    <col min="4" max="4" width="8.625" style="0" customWidth="1"/>
    <col min="5" max="5" width="8.125" style="0" customWidth="1"/>
  </cols>
  <sheetData>
    <row r="1" spans="1:2" ht="15.75">
      <c r="A1" s="7" t="s">
        <v>425</v>
      </c>
      <c r="B1" s="7"/>
    </row>
    <row r="2" ht="15.75">
      <c r="A2" s="7" t="s">
        <v>579</v>
      </c>
    </row>
    <row r="3" spans="1:2" ht="15.75">
      <c r="A3" s="7"/>
      <c r="B3" s="7"/>
    </row>
    <row r="5" spans="1:5" ht="15.75">
      <c r="A5" s="7" t="s">
        <v>1</v>
      </c>
      <c r="C5" s="4"/>
      <c r="D5" s="46" t="s">
        <v>63</v>
      </c>
      <c r="E5" s="47"/>
    </row>
    <row r="6" spans="1:5" ht="15">
      <c r="A6" s="391" t="s">
        <v>253</v>
      </c>
      <c r="B6" s="391"/>
      <c r="C6" s="392"/>
      <c r="D6" s="215" t="s">
        <v>81</v>
      </c>
      <c r="E6" s="97"/>
    </row>
    <row r="7" spans="1:5" ht="15">
      <c r="A7" s="391" t="s">
        <v>267</v>
      </c>
      <c r="B7" s="391"/>
      <c r="C7" s="392"/>
      <c r="D7" s="9" t="s">
        <v>580</v>
      </c>
      <c r="E7" s="43"/>
    </row>
    <row r="8" spans="1:5" ht="15.75">
      <c r="A8" s="6" t="s">
        <v>557</v>
      </c>
      <c r="B8" s="6"/>
      <c r="C8" s="161" t="s">
        <v>82</v>
      </c>
      <c r="D8" s="396">
        <v>892270</v>
      </c>
      <c r="E8" s="397"/>
    </row>
    <row r="9" spans="1:5" ht="15">
      <c r="A9" s="6" t="s">
        <v>66</v>
      </c>
      <c r="B9" s="6"/>
      <c r="C9" s="161" t="s">
        <v>67</v>
      </c>
      <c r="D9" s="396">
        <v>1200000095</v>
      </c>
      <c r="E9" s="397"/>
    </row>
    <row r="10" spans="1:5" ht="15">
      <c r="A10" s="6" t="s">
        <v>136</v>
      </c>
      <c r="B10" s="6"/>
      <c r="C10" s="161" t="s">
        <v>133</v>
      </c>
      <c r="D10" s="396" t="s">
        <v>135</v>
      </c>
      <c r="E10" s="397"/>
    </row>
    <row r="11" spans="1:5" ht="15">
      <c r="A11" s="6" t="s">
        <v>68</v>
      </c>
      <c r="B11" s="6"/>
      <c r="C11" s="6"/>
      <c r="D11" s="11"/>
      <c r="E11" s="23"/>
    </row>
    <row r="12" spans="1:5" ht="15">
      <c r="A12" s="42" t="s">
        <v>1</v>
      </c>
      <c r="B12" s="42"/>
      <c r="C12" s="6"/>
      <c r="D12" s="367">
        <v>47</v>
      </c>
      <c r="E12" s="368">
        <v>16</v>
      </c>
    </row>
    <row r="13" spans="1:5" ht="15">
      <c r="A13" s="6" t="s">
        <v>125</v>
      </c>
      <c r="B13" s="6"/>
      <c r="C13" s="6"/>
      <c r="D13" s="44" t="s">
        <v>7</v>
      </c>
      <c r="E13" s="43"/>
    </row>
    <row r="14" spans="1:5" ht="15">
      <c r="A14" s="6"/>
      <c r="B14" s="6"/>
      <c r="C14" s="6"/>
      <c r="D14" s="82"/>
      <c r="E14" s="17"/>
    </row>
    <row r="16" spans="1:5" ht="12.75">
      <c r="A16" s="387" t="s">
        <v>186</v>
      </c>
      <c r="B16" s="388"/>
      <c r="C16" s="52" t="s">
        <v>41</v>
      </c>
      <c r="D16" s="412" t="s">
        <v>420</v>
      </c>
      <c r="E16" s="413"/>
    </row>
    <row r="17" spans="1:5" ht="12.75">
      <c r="A17" s="389"/>
      <c r="B17" s="390"/>
      <c r="C17" s="53" t="s">
        <v>43</v>
      </c>
      <c r="D17" s="377" t="s">
        <v>421</v>
      </c>
      <c r="E17" s="378"/>
    </row>
    <row r="18" spans="1:5" ht="12.75">
      <c r="A18" s="40" t="s">
        <v>188</v>
      </c>
      <c r="B18" s="40" t="s">
        <v>187</v>
      </c>
      <c r="C18" s="53"/>
      <c r="D18" s="386" t="s">
        <v>422</v>
      </c>
      <c r="E18" s="379"/>
    </row>
    <row r="19" spans="1:5" ht="13.5" thickBot="1">
      <c r="A19" s="48">
        <v>1</v>
      </c>
      <c r="B19" s="52">
        <v>2</v>
      </c>
      <c r="C19" s="52">
        <v>3</v>
      </c>
      <c r="D19" s="414">
        <v>4</v>
      </c>
      <c r="E19" s="415"/>
    </row>
    <row r="20" spans="1:5" ht="13.5" thickTop="1">
      <c r="A20" s="93" t="s">
        <v>251</v>
      </c>
      <c r="B20" s="55" t="s">
        <v>440</v>
      </c>
      <c r="C20" s="2">
        <v>25602</v>
      </c>
      <c r="D20" s="410">
        <v>4931</v>
      </c>
      <c r="E20" s="411"/>
    </row>
    <row r="21" spans="1:5" ht="25.5">
      <c r="A21" s="216" t="s">
        <v>252</v>
      </c>
      <c r="B21" s="80"/>
      <c r="C21" s="110"/>
      <c r="D21" s="404"/>
      <c r="E21" s="405"/>
    </row>
    <row r="22" spans="1:5" ht="12.75">
      <c r="A22" s="69" t="s">
        <v>254</v>
      </c>
      <c r="B22" s="80" t="s">
        <v>441</v>
      </c>
      <c r="C22" s="110">
        <v>341381</v>
      </c>
      <c r="D22" s="404">
        <v>298632</v>
      </c>
      <c r="E22" s="405"/>
    </row>
    <row r="23" spans="1:5" ht="12.75">
      <c r="A23" s="69"/>
      <c r="B23" s="80"/>
      <c r="C23" s="110"/>
      <c r="D23" s="404"/>
      <c r="E23" s="405"/>
    </row>
    <row r="24" spans="1:5" ht="12.75">
      <c r="A24" s="69"/>
      <c r="B24" s="80"/>
      <c r="C24" s="110"/>
      <c r="D24" s="404"/>
      <c r="E24" s="405"/>
    </row>
    <row r="25" spans="1:5" ht="12.75">
      <c r="A25" s="69" t="s">
        <v>255</v>
      </c>
      <c r="B25" s="80" t="s">
        <v>443</v>
      </c>
      <c r="C25" s="110">
        <v>14365</v>
      </c>
      <c r="D25" s="404">
        <v>62276</v>
      </c>
      <c r="E25" s="405"/>
    </row>
    <row r="26" spans="1:5" ht="12.75">
      <c r="A26" s="69" t="s">
        <v>256</v>
      </c>
      <c r="B26" s="80"/>
      <c r="C26" s="110"/>
      <c r="D26" s="404"/>
      <c r="E26" s="405"/>
    </row>
    <row r="27" spans="1:5" ht="12.75">
      <c r="A27" s="83" t="s">
        <v>257</v>
      </c>
      <c r="B27" s="84"/>
      <c r="C27" s="111"/>
      <c r="D27" s="406"/>
      <c r="E27" s="407"/>
    </row>
    <row r="28" spans="1:5" ht="12.75">
      <c r="A28" s="85" t="s">
        <v>258</v>
      </c>
      <c r="B28" s="190" t="s">
        <v>456</v>
      </c>
      <c r="C28" s="112">
        <v>287189</v>
      </c>
      <c r="D28" s="408">
        <v>220342</v>
      </c>
      <c r="E28" s="409"/>
    </row>
    <row r="29" spans="1:5" ht="12.75">
      <c r="A29" s="69" t="s">
        <v>259</v>
      </c>
      <c r="B29" s="80" t="s">
        <v>467</v>
      </c>
      <c r="C29" s="112">
        <v>25419</v>
      </c>
      <c r="D29" s="404">
        <v>21218</v>
      </c>
      <c r="E29" s="405"/>
    </row>
    <row r="30" spans="1:5" ht="12.75">
      <c r="A30" s="69" t="s">
        <v>260</v>
      </c>
      <c r="B30" s="80" t="s">
        <v>468</v>
      </c>
      <c r="C30" s="112"/>
      <c r="D30" s="404">
        <v>2</v>
      </c>
      <c r="E30" s="405"/>
    </row>
    <row r="31" spans="1:5" ht="12.75">
      <c r="A31" s="69" t="s">
        <v>261</v>
      </c>
      <c r="B31" s="80" t="s">
        <v>469</v>
      </c>
      <c r="C31" s="112">
        <v>34314</v>
      </c>
      <c r="D31" s="404">
        <v>42025</v>
      </c>
      <c r="E31" s="405"/>
    </row>
    <row r="32" spans="1:5" ht="12.75">
      <c r="A32" s="69"/>
      <c r="B32" s="80"/>
      <c r="C32" s="112" t="s">
        <v>423</v>
      </c>
      <c r="D32" s="404"/>
      <c r="E32" s="405"/>
    </row>
    <row r="33" spans="1:5" ht="12.75">
      <c r="A33" s="69"/>
      <c r="B33" s="80"/>
      <c r="C33" s="112" t="s">
        <v>423</v>
      </c>
      <c r="D33" s="404" t="s">
        <v>424</v>
      </c>
      <c r="E33" s="405"/>
    </row>
    <row r="34" spans="1:5" ht="12.75">
      <c r="A34" s="69" t="s">
        <v>262</v>
      </c>
      <c r="B34" s="80" t="s">
        <v>457</v>
      </c>
      <c r="C34" s="112">
        <v>11639</v>
      </c>
      <c r="D34" s="404">
        <v>23631</v>
      </c>
      <c r="E34" s="405"/>
    </row>
    <row r="35" spans="1:5" ht="12.75">
      <c r="A35" s="69" t="s">
        <v>263</v>
      </c>
      <c r="B35" s="80" t="s">
        <v>458</v>
      </c>
      <c r="C35" s="112">
        <f>C22+C25-C28-C29-C31-C34-C30</f>
        <v>-2815</v>
      </c>
      <c r="D35" s="404">
        <f>D22+D25-D28-D29-D31-D34-D30</f>
        <v>53690</v>
      </c>
      <c r="E35" s="405"/>
    </row>
    <row r="36" spans="1:5" ht="25.5">
      <c r="A36" s="217" t="s">
        <v>264</v>
      </c>
      <c r="B36" s="84"/>
      <c r="C36" s="111"/>
      <c r="D36" s="406"/>
      <c r="E36" s="407"/>
    </row>
    <row r="37" spans="1:5" ht="25.5">
      <c r="A37" s="218" t="s">
        <v>265</v>
      </c>
      <c r="B37" s="190" t="s">
        <v>470</v>
      </c>
      <c r="C37" s="112">
        <v>24</v>
      </c>
      <c r="D37" s="408">
        <v>34</v>
      </c>
      <c r="E37" s="409"/>
    </row>
    <row r="38" spans="1:5" ht="25.5">
      <c r="A38" s="219" t="s">
        <v>266</v>
      </c>
      <c r="B38" s="86" t="s">
        <v>471</v>
      </c>
      <c r="C38" s="112">
        <v>30000</v>
      </c>
      <c r="D38" s="404"/>
      <c r="E38" s="405"/>
    </row>
    <row r="39" spans="1:5" ht="12.75">
      <c r="A39" s="219" t="s">
        <v>268</v>
      </c>
      <c r="B39" s="86" t="s">
        <v>472</v>
      </c>
      <c r="C39" s="112">
        <v>225</v>
      </c>
      <c r="D39" s="404">
        <v>404</v>
      </c>
      <c r="E39" s="405"/>
    </row>
    <row r="40" spans="1:5" ht="12.75">
      <c r="A40" s="219" t="s">
        <v>269</v>
      </c>
      <c r="B40" s="86" t="s">
        <v>473</v>
      </c>
      <c r="C40" s="112">
        <v>697</v>
      </c>
      <c r="D40" s="404"/>
      <c r="E40" s="405"/>
    </row>
    <row r="41" spans="1:5" ht="25.5">
      <c r="A41" s="219" t="s">
        <v>270</v>
      </c>
      <c r="B41" s="86" t="s">
        <v>474</v>
      </c>
      <c r="C41" s="112">
        <v>4556</v>
      </c>
      <c r="D41" s="404"/>
      <c r="E41" s="405"/>
    </row>
    <row r="42" spans="1:5" ht="12.75">
      <c r="A42" s="219"/>
      <c r="B42" s="86"/>
      <c r="C42" s="112"/>
      <c r="D42" s="404"/>
      <c r="E42" s="405"/>
    </row>
    <row r="43" spans="1:5" ht="12.75">
      <c r="A43" s="219"/>
      <c r="B43" s="86"/>
      <c r="C43" s="112"/>
      <c r="D43" s="404"/>
      <c r="E43" s="405"/>
    </row>
    <row r="44" spans="1:5" ht="12.75">
      <c r="A44" s="219" t="s">
        <v>271</v>
      </c>
      <c r="B44" s="86" t="s">
        <v>475</v>
      </c>
      <c r="C44" s="112" t="s">
        <v>423</v>
      </c>
      <c r="D44" s="404" t="s">
        <v>424</v>
      </c>
      <c r="E44" s="405"/>
    </row>
    <row r="45" spans="1:5" ht="38.25">
      <c r="A45" s="219" t="s">
        <v>272</v>
      </c>
      <c r="B45" s="86" t="s">
        <v>476</v>
      </c>
      <c r="C45" s="112">
        <v>11718</v>
      </c>
      <c r="D45" s="408">
        <v>3757</v>
      </c>
      <c r="E45" s="409"/>
    </row>
    <row r="46" spans="1:5" ht="13.5" thickBot="1">
      <c r="A46" s="220" t="s">
        <v>273</v>
      </c>
      <c r="B46" s="90" t="s">
        <v>477</v>
      </c>
      <c r="C46" s="221"/>
      <c r="D46" s="416">
        <v>30000</v>
      </c>
      <c r="E46" s="417"/>
    </row>
    <row r="47" ht="13.5" thickTop="1">
      <c r="B47" s="54"/>
    </row>
    <row r="48" ht="12.75">
      <c r="B48" s="54"/>
    </row>
    <row r="49" ht="12.75">
      <c r="B49" s="54"/>
    </row>
    <row r="50" ht="12.75">
      <c r="B50" s="54"/>
    </row>
    <row r="51" spans="1:5" ht="12.75">
      <c r="A51" s="387" t="s">
        <v>186</v>
      </c>
      <c r="B51" s="388"/>
      <c r="C51" s="52" t="s">
        <v>41</v>
      </c>
      <c r="D51" s="412" t="s">
        <v>420</v>
      </c>
      <c r="E51" s="413"/>
    </row>
    <row r="52" spans="1:5" ht="12.75">
      <c r="A52" s="389"/>
      <c r="B52" s="390"/>
      <c r="C52" s="53" t="s">
        <v>43</v>
      </c>
      <c r="D52" s="377" t="s">
        <v>421</v>
      </c>
      <c r="E52" s="378"/>
    </row>
    <row r="53" spans="1:5" ht="12.75">
      <c r="A53" s="40" t="s">
        <v>188</v>
      </c>
      <c r="B53" s="40" t="s">
        <v>187</v>
      </c>
      <c r="C53" s="53"/>
      <c r="D53" s="386" t="s">
        <v>422</v>
      </c>
      <c r="E53" s="379"/>
    </row>
    <row r="54" spans="1:5" ht="13.5" thickBot="1">
      <c r="A54" s="48">
        <v>1</v>
      </c>
      <c r="B54" s="52">
        <v>2</v>
      </c>
      <c r="C54" s="193">
        <v>3</v>
      </c>
      <c r="D54" s="414">
        <v>4</v>
      </c>
      <c r="E54" s="415"/>
    </row>
    <row r="55" spans="1:5" ht="13.5" thickTop="1">
      <c r="A55" s="222" t="s">
        <v>274</v>
      </c>
      <c r="B55" s="55" t="s">
        <v>478</v>
      </c>
      <c r="C55" s="112" t="s">
        <v>423</v>
      </c>
      <c r="D55" s="410" t="s">
        <v>163</v>
      </c>
      <c r="E55" s="411"/>
    </row>
    <row r="56" spans="1:5" ht="12.75">
      <c r="A56" s="223"/>
      <c r="B56" s="80"/>
      <c r="C56" s="110"/>
      <c r="D56" s="404"/>
      <c r="E56" s="405"/>
    </row>
    <row r="57" spans="1:5" ht="12.75">
      <c r="A57" s="69"/>
      <c r="B57" s="80"/>
      <c r="C57" s="110"/>
      <c r="D57" s="404"/>
      <c r="E57" s="405"/>
    </row>
    <row r="58" spans="1:5" ht="12.75">
      <c r="A58" s="69" t="s">
        <v>275</v>
      </c>
      <c r="B58" s="80" t="s">
        <v>479</v>
      </c>
      <c r="C58" s="110">
        <f>C37+C39-C45-C46+C40+C41+C38</f>
        <v>23784</v>
      </c>
      <c r="D58" s="404">
        <v>-33319</v>
      </c>
      <c r="E58" s="405"/>
    </row>
    <row r="59" spans="1:5" ht="25.5">
      <c r="A59" s="217" t="s">
        <v>276</v>
      </c>
      <c r="B59" s="88"/>
      <c r="C59" s="111"/>
      <c r="D59" s="406"/>
      <c r="E59" s="407"/>
    </row>
    <row r="60" spans="1:5" ht="12.75">
      <c r="A60" s="165" t="s">
        <v>277</v>
      </c>
      <c r="B60" s="86" t="s">
        <v>523</v>
      </c>
      <c r="C60" s="112"/>
      <c r="D60" s="408"/>
      <c r="E60" s="409"/>
    </row>
    <row r="61" spans="1:5" ht="25.5">
      <c r="A61" s="224" t="s">
        <v>278</v>
      </c>
      <c r="B61" s="80" t="s">
        <v>524</v>
      </c>
      <c r="C61" s="110">
        <v>15000</v>
      </c>
      <c r="D61" s="404">
        <v>7300</v>
      </c>
      <c r="E61" s="405"/>
    </row>
    <row r="62" spans="1:5" ht="12.75">
      <c r="A62" s="68"/>
      <c r="B62" s="70"/>
      <c r="C62" s="110"/>
      <c r="D62" s="404"/>
      <c r="E62" s="405"/>
    </row>
    <row r="63" spans="1:5" ht="12.75">
      <c r="A63" s="85"/>
      <c r="B63" s="190"/>
      <c r="C63" s="112"/>
      <c r="D63" s="408"/>
      <c r="E63" s="409"/>
    </row>
    <row r="64" spans="1:5" ht="12.75">
      <c r="A64" s="69" t="s">
        <v>279</v>
      </c>
      <c r="B64" s="80" t="s">
        <v>525</v>
      </c>
      <c r="C64" s="110">
        <v>5037</v>
      </c>
      <c r="D64" s="404">
        <v>7000</v>
      </c>
      <c r="E64" s="405"/>
    </row>
    <row r="65" spans="1:5" ht="12.75">
      <c r="A65" s="69" t="s">
        <v>280</v>
      </c>
      <c r="B65" s="80" t="s">
        <v>526</v>
      </c>
      <c r="C65" s="110" t="s">
        <v>426</v>
      </c>
      <c r="D65" s="404" t="s">
        <v>424</v>
      </c>
      <c r="E65" s="405"/>
    </row>
    <row r="66" spans="1:5" ht="12.75">
      <c r="A66" s="69"/>
      <c r="B66" s="80"/>
      <c r="C66" s="110" t="s">
        <v>426</v>
      </c>
      <c r="D66" s="404" t="s">
        <v>424</v>
      </c>
      <c r="E66" s="405"/>
    </row>
    <row r="67" spans="1:5" ht="12.75">
      <c r="A67" s="69"/>
      <c r="B67" s="80"/>
      <c r="C67" s="110" t="s">
        <v>426</v>
      </c>
      <c r="D67" s="404" t="s">
        <v>424</v>
      </c>
      <c r="E67" s="405"/>
    </row>
    <row r="68" spans="1:5" ht="12.75">
      <c r="A68" s="69" t="s">
        <v>281</v>
      </c>
      <c r="B68" s="80" t="s">
        <v>527</v>
      </c>
      <c r="C68" s="369">
        <f>C61-C64</f>
        <v>9963</v>
      </c>
      <c r="D68" s="404">
        <v>300</v>
      </c>
      <c r="E68" s="405"/>
    </row>
    <row r="69" spans="1:5" ht="25.5">
      <c r="A69" s="224" t="s">
        <v>282</v>
      </c>
      <c r="B69" s="80" t="s">
        <v>528</v>
      </c>
      <c r="C69" s="110">
        <f>C35+C58+C68</f>
        <v>30932</v>
      </c>
      <c r="D69" s="404">
        <v>3058</v>
      </c>
      <c r="E69" s="405"/>
    </row>
    <row r="70" spans="1:5" ht="15" customHeight="1">
      <c r="A70" s="296" t="s">
        <v>283</v>
      </c>
      <c r="B70" s="70" t="s">
        <v>529</v>
      </c>
      <c r="C70" s="110">
        <f>C20+C69</f>
        <v>56534</v>
      </c>
      <c r="D70" s="404">
        <v>25602</v>
      </c>
      <c r="E70" s="405"/>
    </row>
    <row r="71" spans="1:5" ht="26.25" thickBot="1">
      <c r="A71" s="220" t="s">
        <v>284</v>
      </c>
      <c r="B71" s="194" t="s">
        <v>530</v>
      </c>
      <c r="C71" s="221"/>
      <c r="D71" s="416"/>
      <c r="E71" s="417"/>
    </row>
    <row r="72" ht="13.5" thickTop="1"/>
    <row r="77" spans="1:3" ht="12.75">
      <c r="A77" s="16" t="s">
        <v>34</v>
      </c>
      <c r="B77" s="17"/>
      <c r="C77" s="17"/>
    </row>
    <row r="78" spans="1:3" ht="12.75">
      <c r="A78" s="16"/>
      <c r="B78" s="17"/>
      <c r="C78" s="17"/>
    </row>
    <row r="79" spans="1:3" ht="12.75">
      <c r="A79" s="16"/>
      <c r="B79" s="17"/>
      <c r="C79" s="17" t="s">
        <v>1</v>
      </c>
    </row>
    <row r="80" spans="1:3" ht="12.75">
      <c r="A80" s="16"/>
      <c r="B80" s="17"/>
      <c r="C80" s="17"/>
    </row>
    <row r="81" spans="1:3" ht="12.75">
      <c r="A81" s="16" t="s">
        <v>571</v>
      </c>
      <c r="B81" s="17"/>
      <c r="C81" s="17"/>
    </row>
  </sheetData>
  <mergeCells count="59">
    <mergeCell ref="D69:E69"/>
    <mergeCell ref="D70:E70"/>
    <mergeCell ref="D71:E71"/>
    <mergeCell ref="D65:E65"/>
    <mergeCell ref="D66:E66"/>
    <mergeCell ref="D67:E67"/>
    <mergeCell ref="D68:E68"/>
    <mergeCell ref="D61:E61"/>
    <mergeCell ref="D62:E62"/>
    <mergeCell ref="D63:E63"/>
    <mergeCell ref="D64:E64"/>
    <mergeCell ref="D57:E57"/>
    <mergeCell ref="D58:E58"/>
    <mergeCell ref="D59:E59"/>
    <mergeCell ref="D60:E60"/>
    <mergeCell ref="D53:E53"/>
    <mergeCell ref="D54:E54"/>
    <mergeCell ref="D55:E55"/>
    <mergeCell ref="D56:E56"/>
    <mergeCell ref="D45:E45"/>
    <mergeCell ref="D46:E46"/>
    <mergeCell ref="D52:E52"/>
    <mergeCell ref="A51:B52"/>
    <mergeCell ref="D51:E51"/>
    <mergeCell ref="D21:E21"/>
    <mergeCell ref="D22:E22"/>
    <mergeCell ref="D23:E23"/>
    <mergeCell ref="D24:E24"/>
    <mergeCell ref="D20:E20"/>
    <mergeCell ref="D10:E10"/>
    <mergeCell ref="D16:E16"/>
    <mergeCell ref="D18:E18"/>
    <mergeCell ref="D19:E19"/>
    <mergeCell ref="D44:E44"/>
    <mergeCell ref="D29:E29"/>
    <mergeCell ref="D25:E25"/>
    <mergeCell ref="D26:E26"/>
    <mergeCell ref="D27:E27"/>
    <mergeCell ref="D38:E38"/>
    <mergeCell ref="D28:E28"/>
    <mergeCell ref="D34:E34"/>
    <mergeCell ref="D35:E35"/>
    <mergeCell ref="D37:E37"/>
    <mergeCell ref="D30:E30"/>
    <mergeCell ref="D31:E31"/>
    <mergeCell ref="D32:E32"/>
    <mergeCell ref="D33:E33"/>
    <mergeCell ref="D41:E41"/>
    <mergeCell ref="D42:E42"/>
    <mergeCell ref="D43:E43"/>
    <mergeCell ref="D36:E36"/>
    <mergeCell ref="D40:E40"/>
    <mergeCell ref="D39:E39"/>
    <mergeCell ref="A6:C6"/>
    <mergeCell ref="A7:C7"/>
    <mergeCell ref="D17:E17"/>
    <mergeCell ref="A16:B17"/>
    <mergeCell ref="D9:E9"/>
    <mergeCell ref="D8:E8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42"/>
  <sheetViews>
    <sheetView workbookViewId="0" topLeftCell="A35">
      <selection activeCell="C46" sqref="C46"/>
    </sheetView>
  </sheetViews>
  <sheetFormatPr defaultColWidth="9.00390625" defaultRowHeight="12.75"/>
  <cols>
    <col min="1" max="1" width="39.375" style="0" customWidth="1"/>
    <col min="2" max="2" width="7.75390625" style="38" customWidth="1"/>
    <col min="3" max="3" width="11.25390625" style="0" customWidth="1"/>
    <col min="4" max="4" width="12.375" style="0" customWidth="1"/>
    <col min="5" max="5" width="11.25390625" style="0" customWidth="1"/>
    <col min="6" max="6" width="12.375" style="0" customWidth="1"/>
  </cols>
  <sheetData>
    <row r="2" spans="1:6" ht="15.75">
      <c r="A2" s="349" t="s">
        <v>427</v>
      </c>
      <c r="B2" s="331"/>
      <c r="C2" s="105"/>
      <c r="D2" s="105"/>
      <c r="E2" s="105"/>
      <c r="F2" s="105"/>
    </row>
    <row r="3" spans="1:6" ht="15.75">
      <c r="A3" s="349" t="s">
        <v>581</v>
      </c>
      <c r="B3" s="331"/>
      <c r="C3" s="105"/>
      <c r="D3" s="105"/>
      <c r="E3" s="105"/>
      <c r="F3" s="105"/>
    </row>
    <row r="4" spans="1:6" ht="15.75">
      <c r="A4" s="7" t="s">
        <v>1</v>
      </c>
      <c r="D4" s="4"/>
      <c r="E4" s="46" t="s">
        <v>428</v>
      </c>
      <c r="F4" s="47"/>
    </row>
    <row r="5" spans="1:6" ht="15">
      <c r="A5" s="6" t="s">
        <v>1</v>
      </c>
      <c r="B5" s="348" t="s">
        <v>429</v>
      </c>
      <c r="C5" s="6"/>
      <c r="D5" s="6"/>
      <c r="E5" s="215" t="s">
        <v>83</v>
      </c>
      <c r="F5" s="97"/>
    </row>
    <row r="6" spans="1:6" ht="15">
      <c r="A6" s="6" t="s">
        <v>430</v>
      </c>
      <c r="B6" s="348" t="s">
        <v>431</v>
      </c>
      <c r="C6" s="6"/>
      <c r="D6" s="6"/>
      <c r="E6" s="9" t="s">
        <v>582</v>
      </c>
      <c r="F6" s="43"/>
    </row>
    <row r="7" spans="1:6" ht="15">
      <c r="A7" s="6" t="s">
        <v>558</v>
      </c>
      <c r="B7" s="162"/>
      <c r="C7" s="6"/>
      <c r="D7" s="6" t="s">
        <v>65</v>
      </c>
      <c r="E7" s="45">
        <v>892270</v>
      </c>
      <c r="F7" s="49"/>
    </row>
    <row r="8" spans="1:6" ht="15">
      <c r="A8" s="6" t="s">
        <v>66</v>
      </c>
      <c r="B8" s="162"/>
      <c r="C8" s="6"/>
      <c r="D8" s="6" t="s">
        <v>67</v>
      </c>
      <c r="E8" s="396">
        <v>120000095</v>
      </c>
      <c r="F8" s="397"/>
    </row>
    <row r="9" spans="1:6" ht="15">
      <c r="A9" s="6" t="s">
        <v>137</v>
      </c>
      <c r="B9" s="162"/>
      <c r="C9" s="6"/>
      <c r="D9" s="6" t="s">
        <v>133</v>
      </c>
      <c r="E9" s="396" t="s">
        <v>135</v>
      </c>
      <c r="F9" s="397"/>
    </row>
    <row r="10" spans="1:6" ht="15">
      <c r="A10" s="6" t="s">
        <v>68</v>
      </c>
      <c r="B10" s="162"/>
      <c r="C10" s="6"/>
      <c r="D10" s="6"/>
      <c r="E10" s="11"/>
      <c r="F10" s="23"/>
    </row>
    <row r="11" spans="1:6" ht="15">
      <c r="A11" s="42" t="s">
        <v>1</v>
      </c>
      <c r="B11" s="339"/>
      <c r="C11" s="6" t="s">
        <v>84</v>
      </c>
      <c r="D11" s="6"/>
      <c r="E11" s="8">
        <v>47</v>
      </c>
      <c r="F11" s="370">
        <v>16</v>
      </c>
    </row>
    <row r="12" spans="1:6" ht="15">
      <c r="A12" s="6" t="s">
        <v>125</v>
      </c>
      <c r="B12" s="162"/>
      <c r="C12" s="6"/>
      <c r="D12" s="6"/>
      <c r="E12" s="44" t="s">
        <v>309</v>
      </c>
      <c r="F12" s="43"/>
    </row>
    <row r="13" spans="1:6" ht="15">
      <c r="A13" s="6"/>
      <c r="B13" s="162"/>
      <c r="C13" s="6"/>
      <c r="D13" s="6"/>
      <c r="E13" s="82"/>
      <c r="F13" s="17"/>
    </row>
    <row r="14" spans="1:6" ht="12.75">
      <c r="A14" s="106" t="s">
        <v>138</v>
      </c>
      <c r="B14" s="320"/>
      <c r="C14" s="106"/>
      <c r="D14" s="106"/>
      <c r="E14" s="106"/>
      <c r="F14" s="106"/>
    </row>
    <row r="15" spans="1:6" ht="12.75">
      <c r="A15" s="393" t="s">
        <v>186</v>
      </c>
      <c r="B15" s="394"/>
      <c r="C15" s="52" t="s">
        <v>285</v>
      </c>
      <c r="D15" s="52" t="s">
        <v>1</v>
      </c>
      <c r="E15" s="52" t="s">
        <v>1</v>
      </c>
      <c r="F15" s="52" t="s">
        <v>285</v>
      </c>
    </row>
    <row r="16" spans="1:6" ht="12.75">
      <c r="A16" s="53" t="s">
        <v>188</v>
      </c>
      <c r="B16" s="53" t="s">
        <v>187</v>
      </c>
      <c r="C16" s="53" t="s">
        <v>71</v>
      </c>
      <c r="D16" s="53" t="s">
        <v>70</v>
      </c>
      <c r="E16" s="53" t="s">
        <v>85</v>
      </c>
      <c r="F16" s="53" t="s">
        <v>72</v>
      </c>
    </row>
    <row r="17" spans="1:6" ht="12.75">
      <c r="A17" s="53"/>
      <c r="B17" s="53"/>
      <c r="C17" s="53" t="s">
        <v>286</v>
      </c>
      <c r="D17" s="53"/>
      <c r="E17" s="53"/>
      <c r="F17" s="53" t="s">
        <v>287</v>
      </c>
    </row>
    <row r="18" spans="1:6" ht="13.5" thickBot="1">
      <c r="A18" s="40">
        <v>1</v>
      </c>
      <c r="B18" s="52">
        <v>2</v>
      </c>
      <c r="C18" s="52">
        <v>3</v>
      </c>
      <c r="D18" s="52">
        <v>4</v>
      </c>
      <c r="E18" s="52">
        <v>5</v>
      </c>
      <c r="F18" s="52">
        <v>6</v>
      </c>
    </row>
    <row r="19" spans="1:6" ht="39" thickTop="1">
      <c r="A19" s="262" t="s">
        <v>288</v>
      </c>
      <c r="B19" s="257" t="s">
        <v>440</v>
      </c>
      <c r="C19" s="258"/>
      <c r="D19" s="258"/>
      <c r="E19" s="258" t="s">
        <v>434</v>
      </c>
      <c r="F19" s="259"/>
    </row>
    <row r="20" spans="1:6" ht="12.75">
      <c r="A20" s="255" t="s">
        <v>432</v>
      </c>
      <c r="B20" s="88"/>
      <c r="C20" s="25"/>
      <c r="D20" s="25"/>
      <c r="E20" s="25"/>
      <c r="F20" s="89"/>
    </row>
    <row r="21" spans="1:6" ht="25.5">
      <c r="A21" s="218" t="s">
        <v>433</v>
      </c>
      <c r="B21" s="86" t="s">
        <v>480</v>
      </c>
      <c r="C21" s="91"/>
      <c r="D21" s="91"/>
      <c r="E21" s="91" t="s">
        <v>434</v>
      </c>
      <c r="F21" s="87"/>
    </row>
    <row r="22" spans="1:6" ht="25.5">
      <c r="A22" s="225" t="s">
        <v>291</v>
      </c>
      <c r="B22" s="80" t="s">
        <v>481</v>
      </c>
      <c r="C22" s="21"/>
      <c r="D22" s="21"/>
      <c r="E22" s="21" t="s">
        <v>434</v>
      </c>
      <c r="F22" s="78"/>
    </row>
    <row r="23" spans="1:6" ht="25.5">
      <c r="A23" s="225" t="s">
        <v>292</v>
      </c>
      <c r="B23" s="80" t="s">
        <v>482</v>
      </c>
      <c r="C23" s="21"/>
      <c r="D23" s="21"/>
      <c r="E23" s="21" t="s">
        <v>434</v>
      </c>
      <c r="F23" s="78"/>
    </row>
    <row r="24" spans="1:6" ht="38.25">
      <c r="A24" s="225" t="s">
        <v>293</v>
      </c>
      <c r="B24" s="80" t="s">
        <v>483</v>
      </c>
      <c r="C24" s="21"/>
      <c r="D24" s="21"/>
      <c r="E24" s="21" t="s">
        <v>434</v>
      </c>
      <c r="F24" s="78"/>
    </row>
    <row r="25" spans="1:6" ht="25.5">
      <c r="A25" s="225" t="s">
        <v>294</v>
      </c>
      <c r="B25" s="80" t="s">
        <v>484</v>
      </c>
      <c r="C25" s="21"/>
      <c r="D25" s="21"/>
      <c r="E25" s="21" t="s">
        <v>434</v>
      </c>
      <c r="F25" s="78"/>
    </row>
    <row r="26" spans="1:6" ht="12.75">
      <c r="A26" s="225" t="s">
        <v>86</v>
      </c>
      <c r="B26" s="80" t="s">
        <v>441</v>
      </c>
      <c r="C26" s="21"/>
      <c r="D26" s="21"/>
      <c r="E26" s="21" t="s">
        <v>434</v>
      </c>
      <c r="F26" s="78"/>
    </row>
    <row r="27" spans="1:6" ht="12.75">
      <c r="A27" s="225" t="s">
        <v>87</v>
      </c>
      <c r="B27" s="80" t="s">
        <v>443</v>
      </c>
      <c r="C27" s="21"/>
      <c r="D27" s="21"/>
      <c r="E27" s="21" t="s">
        <v>434</v>
      </c>
      <c r="F27" s="78"/>
    </row>
    <row r="28" spans="1:6" ht="12.75">
      <c r="A28" s="225"/>
      <c r="B28" s="80"/>
      <c r="C28" s="21"/>
      <c r="D28" s="21"/>
      <c r="E28" s="21" t="s">
        <v>434</v>
      </c>
      <c r="F28" s="78"/>
    </row>
    <row r="29" spans="1:6" ht="13.5" thickBot="1">
      <c r="A29" s="220" t="s">
        <v>88</v>
      </c>
      <c r="B29" s="59" t="s">
        <v>444</v>
      </c>
      <c r="C29" s="67"/>
      <c r="D29" s="67"/>
      <c r="E29" s="92" t="s">
        <v>434</v>
      </c>
      <c r="F29" s="60"/>
    </row>
    <row r="30" ht="13.5" thickTop="1"/>
    <row r="33" spans="1:6" ht="12.75">
      <c r="A33" s="376" t="s">
        <v>186</v>
      </c>
      <c r="B33" s="376"/>
      <c r="C33" s="447" t="s">
        <v>295</v>
      </c>
      <c r="D33" s="448"/>
      <c r="E33" s="449" t="s">
        <v>296</v>
      </c>
      <c r="F33" s="448"/>
    </row>
    <row r="34" spans="1:6" ht="12.75">
      <c r="A34" s="226" t="s">
        <v>188</v>
      </c>
      <c r="B34" s="40" t="s">
        <v>187</v>
      </c>
      <c r="C34" s="427"/>
      <c r="D34" s="428"/>
      <c r="E34" s="430"/>
      <c r="F34" s="428"/>
    </row>
    <row r="35" spans="1:6" ht="13.5" thickBot="1">
      <c r="A35" s="226">
        <v>1</v>
      </c>
      <c r="B35" s="52">
        <v>2</v>
      </c>
      <c r="C35" s="431">
        <v>3</v>
      </c>
      <c r="D35" s="383"/>
      <c r="E35" s="414">
        <v>4</v>
      </c>
      <c r="F35" s="415"/>
    </row>
    <row r="36" spans="1:6" ht="13.5" thickTop="1">
      <c r="A36" s="214" t="s">
        <v>297</v>
      </c>
      <c r="B36" s="322" t="s">
        <v>445</v>
      </c>
      <c r="C36" s="434"/>
      <c r="D36" s="435"/>
      <c r="E36" s="419"/>
      <c r="F36" s="420"/>
    </row>
    <row r="37" spans="1:6" ht="12.75">
      <c r="A37" s="108" t="s">
        <v>290</v>
      </c>
      <c r="B37" s="70"/>
      <c r="C37" s="445"/>
      <c r="D37" s="446"/>
      <c r="E37" s="421"/>
      <c r="F37" s="422"/>
    </row>
    <row r="38" spans="1:6" ht="12.75">
      <c r="A38" s="108"/>
      <c r="B38" s="70"/>
      <c r="C38" s="445"/>
      <c r="D38" s="446"/>
      <c r="E38" s="421"/>
      <c r="F38" s="422"/>
    </row>
    <row r="39" spans="1:6" ht="12.75">
      <c r="A39" s="108"/>
      <c r="B39" s="70"/>
      <c r="C39" s="445"/>
      <c r="D39" s="446"/>
      <c r="E39" s="421"/>
      <c r="F39" s="422"/>
    </row>
    <row r="40" spans="1:6" ht="12.75">
      <c r="A40" s="108"/>
      <c r="B40" s="70"/>
      <c r="C40" s="445"/>
      <c r="D40" s="446"/>
      <c r="E40" s="421"/>
      <c r="F40" s="422"/>
    </row>
    <row r="41" spans="1:6" ht="13.5" thickBot="1">
      <c r="A41" s="227"/>
      <c r="B41" s="194"/>
      <c r="C41" s="432"/>
      <c r="D41" s="433"/>
      <c r="E41" s="423"/>
      <c r="F41" s="424"/>
    </row>
    <row r="42" ht="13.5" thickTop="1"/>
    <row r="50" spans="1:6" ht="12.75">
      <c r="A50" s="103" t="s">
        <v>139</v>
      </c>
      <c r="B50" s="340"/>
      <c r="C50" s="103"/>
      <c r="D50" s="103"/>
      <c r="E50" s="103"/>
      <c r="F50" s="103"/>
    </row>
    <row r="51" spans="1:6" ht="12.75">
      <c r="A51" s="393" t="s">
        <v>186</v>
      </c>
      <c r="B51" s="394"/>
      <c r="C51" s="52" t="s">
        <v>285</v>
      </c>
      <c r="D51" s="52" t="s">
        <v>1</v>
      </c>
      <c r="E51" s="52" t="s">
        <v>1</v>
      </c>
      <c r="F51" s="52" t="s">
        <v>285</v>
      </c>
    </row>
    <row r="52" spans="1:6" ht="12.75">
      <c r="A52" s="53" t="s">
        <v>188</v>
      </c>
      <c r="B52" s="53" t="s">
        <v>187</v>
      </c>
      <c r="C52" s="53" t="s">
        <v>71</v>
      </c>
      <c r="D52" s="53" t="s">
        <v>70</v>
      </c>
      <c r="E52" s="53" t="s">
        <v>85</v>
      </c>
      <c r="F52" s="53" t="s">
        <v>72</v>
      </c>
    </row>
    <row r="53" spans="1:6" ht="12.75">
      <c r="A53" s="53"/>
      <c r="B53" s="53"/>
      <c r="C53" s="53" t="s">
        <v>286</v>
      </c>
      <c r="D53" s="53"/>
      <c r="E53" s="53"/>
      <c r="F53" s="53" t="s">
        <v>334</v>
      </c>
    </row>
    <row r="54" spans="1:6" ht="13.5" thickBot="1">
      <c r="A54" s="40">
        <v>1</v>
      </c>
      <c r="B54" s="52">
        <v>2</v>
      </c>
      <c r="C54" s="52">
        <v>3</v>
      </c>
      <c r="D54" s="52">
        <v>4</v>
      </c>
      <c r="E54" s="52">
        <v>5</v>
      </c>
      <c r="F54" s="52">
        <v>6</v>
      </c>
    </row>
    <row r="55" spans="1:6" ht="14.25" thickBot="1" thickTop="1">
      <c r="A55" s="166" t="s">
        <v>91</v>
      </c>
      <c r="B55" s="55" t="s">
        <v>446</v>
      </c>
      <c r="C55" s="62">
        <v>33428</v>
      </c>
      <c r="D55" s="62">
        <v>1880</v>
      </c>
      <c r="E55" s="62">
        <v>700</v>
      </c>
      <c r="F55" s="57">
        <f aca="true" t="shared" si="0" ref="F55:F60">C55+D55-E55</f>
        <v>34608</v>
      </c>
    </row>
    <row r="56" spans="1:6" ht="14.25" thickBot="1" thickTop="1">
      <c r="A56" s="69" t="s">
        <v>298</v>
      </c>
      <c r="B56" s="80" t="s">
        <v>531</v>
      </c>
      <c r="C56" s="21">
        <v>1934</v>
      </c>
      <c r="D56" s="21">
        <v>265</v>
      </c>
      <c r="E56" s="21">
        <v>43</v>
      </c>
      <c r="F56" s="57">
        <f t="shared" si="0"/>
        <v>2156</v>
      </c>
    </row>
    <row r="57" spans="1:6" ht="14.25" thickBot="1" thickTop="1">
      <c r="A57" s="73" t="s">
        <v>92</v>
      </c>
      <c r="B57" s="341" t="s">
        <v>532</v>
      </c>
      <c r="C57" s="24">
        <v>12207</v>
      </c>
      <c r="D57" s="24">
        <v>7950</v>
      </c>
      <c r="E57" s="21">
        <v>187</v>
      </c>
      <c r="F57" s="57">
        <f t="shared" si="0"/>
        <v>19970</v>
      </c>
    </row>
    <row r="58" spans="1:6" ht="14.25" thickBot="1" thickTop="1">
      <c r="A58" s="69" t="s">
        <v>93</v>
      </c>
      <c r="B58" s="80" t="s">
        <v>533</v>
      </c>
      <c r="C58" s="21">
        <v>11862</v>
      </c>
      <c r="D58" s="21">
        <v>3079</v>
      </c>
      <c r="E58" s="21">
        <v>622</v>
      </c>
      <c r="F58" s="57">
        <f t="shared" si="0"/>
        <v>14319</v>
      </c>
    </row>
    <row r="59" spans="1:6" ht="14.25" thickBot="1" thickTop="1">
      <c r="A59" s="166" t="s">
        <v>94</v>
      </c>
      <c r="B59" s="88"/>
      <c r="C59" s="25"/>
      <c r="D59" s="25"/>
      <c r="E59" s="21"/>
      <c r="F59" s="57">
        <f t="shared" si="0"/>
        <v>0</v>
      </c>
    </row>
    <row r="60" spans="1:6" ht="13.5" thickTop="1">
      <c r="A60" s="165" t="s">
        <v>95</v>
      </c>
      <c r="B60" s="86" t="s">
        <v>534</v>
      </c>
      <c r="C60" s="91">
        <v>721</v>
      </c>
      <c r="D60" s="91">
        <v>263</v>
      </c>
      <c r="E60" s="21">
        <v>163</v>
      </c>
      <c r="F60" s="57">
        <f t="shared" si="0"/>
        <v>821</v>
      </c>
    </row>
    <row r="61" spans="1:6" ht="12.75">
      <c r="A61" s="69" t="s">
        <v>96</v>
      </c>
      <c r="B61" s="80" t="s">
        <v>535</v>
      </c>
      <c r="C61" s="21"/>
      <c r="D61" s="21"/>
      <c r="E61" s="21"/>
      <c r="F61" s="78"/>
    </row>
    <row r="62" spans="1:6" ht="12.75">
      <c r="A62" s="69" t="s">
        <v>97</v>
      </c>
      <c r="B62" s="80" t="s">
        <v>536</v>
      </c>
      <c r="C62" s="21"/>
      <c r="D62" s="21"/>
      <c r="E62" s="21"/>
      <c r="F62" s="78"/>
    </row>
    <row r="63" spans="1:6" ht="13.5" thickBot="1">
      <c r="A63" s="69" t="s">
        <v>98</v>
      </c>
      <c r="B63" s="80" t="s">
        <v>537</v>
      </c>
      <c r="C63" s="21"/>
      <c r="D63" s="21"/>
      <c r="E63" s="21"/>
      <c r="F63" s="78"/>
    </row>
    <row r="64" spans="1:6" ht="13.5" thickTop="1">
      <c r="A64" s="69" t="s">
        <v>99</v>
      </c>
      <c r="B64" s="80" t="s">
        <v>538</v>
      </c>
      <c r="C64" s="21">
        <v>730</v>
      </c>
      <c r="D64" s="21"/>
      <c r="E64" s="21">
        <v>71</v>
      </c>
      <c r="F64" s="57">
        <f>C64+D64-E64</f>
        <v>659</v>
      </c>
    </row>
    <row r="65" spans="1:6" ht="12.75">
      <c r="A65" s="166" t="s">
        <v>89</v>
      </c>
      <c r="B65" s="88" t="s">
        <v>539</v>
      </c>
      <c r="C65" s="25"/>
      <c r="D65" s="25"/>
      <c r="E65" s="21"/>
      <c r="F65" s="89"/>
    </row>
    <row r="66" spans="1:6" ht="12.75">
      <c r="A66" s="165" t="s">
        <v>90</v>
      </c>
      <c r="B66" s="86" t="s">
        <v>447</v>
      </c>
      <c r="C66" s="91"/>
      <c r="D66" s="91"/>
      <c r="E66" s="21"/>
      <c r="F66" s="87"/>
    </row>
    <row r="67" spans="1:6" ht="12.75">
      <c r="A67" s="166" t="s">
        <v>299</v>
      </c>
      <c r="B67" s="88"/>
      <c r="C67" s="25"/>
      <c r="D67" s="25"/>
      <c r="E67" s="21" t="s">
        <v>434</v>
      </c>
      <c r="F67" s="89"/>
    </row>
    <row r="68" spans="1:6" ht="12.75">
      <c r="A68" s="165" t="s">
        <v>300</v>
      </c>
      <c r="B68" s="86" t="s">
        <v>540</v>
      </c>
      <c r="C68" s="91"/>
      <c r="D68" s="91"/>
      <c r="E68" s="21" t="s">
        <v>434</v>
      </c>
      <c r="F68" s="87"/>
    </row>
    <row r="69" spans="1:6" ht="13.5" thickBot="1">
      <c r="A69" s="167" t="s">
        <v>301</v>
      </c>
      <c r="B69" s="342" t="s">
        <v>541</v>
      </c>
      <c r="C69" s="228">
        <f>SUM(C55:C68)</f>
        <v>60882</v>
      </c>
      <c r="D69" s="228">
        <f>SUM(D55:D68)</f>
        <v>13437</v>
      </c>
      <c r="E69" s="228">
        <f>SUM(E55:E68)</f>
        <v>1786</v>
      </c>
      <c r="F69" s="228">
        <f>SUM(F55:F68)</f>
        <v>72533</v>
      </c>
    </row>
    <row r="70" spans="1:6" ht="13.5" thickTop="1">
      <c r="A70" s="17"/>
      <c r="B70" s="39"/>
      <c r="C70" s="17"/>
      <c r="D70" s="17"/>
      <c r="E70" s="17"/>
      <c r="F70" s="17"/>
    </row>
    <row r="71" spans="1:6" ht="12.75">
      <c r="A71" s="376" t="s">
        <v>186</v>
      </c>
      <c r="B71" s="376"/>
      <c r="C71" s="447" t="s">
        <v>295</v>
      </c>
      <c r="D71" s="448"/>
      <c r="E71" s="449" t="s">
        <v>296</v>
      </c>
      <c r="F71" s="448"/>
    </row>
    <row r="72" spans="1:6" ht="12.75">
      <c r="A72" s="226" t="s">
        <v>188</v>
      </c>
      <c r="B72" s="40" t="s">
        <v>187</v>
      </c>
      <c r="C72" s="427"/>
      <c r="D72" s="428"/>
      <c r="E72" s="430"/>
      <c r="F72" s="428"/>
    </row>
    <row r="73" spans="1:6" ht="13.5" thickBot="1">
      <c r="A73" s="226">
        <v>1</v>
      </c>
      <c r="B73" s="52">
        <v>2</v>
      </c>
      <c r="C73" s="431">
        <v>3</v>
      </c>
      <c r="D73" s="383"/>
      <c r="E73" s="414">
        <v>4</v>
      </c>
      <c r="F73" s="415"/>
    </row>
    <row r="74" spans="1:6" ht="13.5" thickTop="1">
      <c r="A74" s="214" t="s">
        <v>302</v>
      </c>
      <c r="B74" s="322" t="s">
        <v>453</v>
      </c>
      <c r="C74" s="434">
        <f>C76+C77+C78</f>
        <v>28645</v>
      </c>
      <c r="D74" s="435"/>
      <c r="E74" s="419">
        <f>E76+E77+E78</f>
        <v>31556</v>
      </c>
      <c r="F74" s="420"/>
    </row>
    <row r="75" spans="1:6" ht="12.75">
      <c r="A75" s="108" t="s">
        <v>290</v>
      </c>
      <c r="B75" s="70"/>
      <c r="C75" s="445"/>
      <c r="D75" s="446"/>
      <c r="E75" s="421"/>
      <c r="F75" s="422"/>
    </row>
    <row r="76" spans="1:6" ht="12.75">
      <c r="A76" s="108" t="s">
        <v>303</v>
      </c>
      <c r="B76" s="70" t="s">
        <v>454</v>
      </c>
      <c r="C76" s="445">
        <v>12592</v>
      </c>
      <c r="D76" s="446"/>
      <c r="E76" s="421">
        <v>12980</v>
      </c>
      <c r="F76" s="422"/>
    </row>
    <row r="77" spans="1:6" ht="12.75">
      <c r="A77" s="108" t="s">
        <v>304</v>
      </c>
      <c r="B77" s="70" t="s">
        <v>455</v>
      </c>
      <c r="C77" s="445">
        <v>15480</v>
      </c>
      <c r="D77" s="446"/>
      <c r="E77" s="421">
        <v>17938</v>
      </c>
      <c r="F77" s="422"/>
    </row>
    <row r="78" spans="1:6" ht="12.75">
      <c r="A78" s="108" t="s">
        <v>305</v>
      </c>
      <c r="B78" s="70" t="s">
        <v>542</v>
      </c>
      <c r="C78" s="445">
        <v>573</v>
      </c>
      <c r="D78" s="446"/>
      <c r="E78" s="421">
        <v>638</v>
      </c>
      <c r="F78" s="422"/>
    </row>
    <row r="79" spans="1:6" ht="25.5">
      <c r="A79" s="230" t="s">
        <v>306</v>
      </c>
      <c r="B79" s="70" t="s">
        <v>456</v>
      </c>
      <c r="C79" s="445">
        <v>7310</v>
      </c>
      <c r="D79" s="446"/>
      <c r="E79" s="421">
        <v>9937</v>
      </c>
      <c r="F79" s="422"/>
    </row>
    <row r="80" spans="1:6" ht="12.75">
      <c r="A80" s="108" t="s">
        <v>290</v>
      </c>
      <c r="B80" s="70"/>
      <c r="C80" s="445"/>
      <c r="D80" s="446"/>
      <c r="E80" s="421"/>
      <c r="F80" s="422"/>
    </row>
    <row r="81" spans="1:6" ht="12.75">
      <c r="A81" s="108" t="s">
        <v>307</v>
      </c>
      <c r="B81" s="70" t="s">
        <v>543</v>
      </c>
      <c r="C81" s="445">
        <v>1944</v>
      </c>
      <c r="D81" s="446"/>
      <c r="E81" s="421">
        <v>3376</v>
      </c>
      <c r="F81" s="422"/>
    </row>
    <row r="82" spans="1:6" ht="12.75">
      <c r="A82" s="108" t="s">
        <v>308</v>
      </c>
      <c r="B82" s="70" t="s">
        <v>544</v>
      </c>
      <c r="C82" s="445">
        <v>138</v>
      </c>
      <c r="D82" s="446"/>
      <c r="E82" s="421">
        <v>138</v>
      </c>
      <c r="F82" s="422"/>
    </row>
    <row r="83" spans="1:6" ht="12.75">
      <c r="A83" s="108"/>
      <c r="B83" s="70"/>
      <c r="C83" s="445"/>
      <c r="D83" s="446"/>
      <c r="E83" s="421"/>
      <c r="F83" s="422"/>
    </row>
    <row r="84" spans="1:6" ht="12.75">
      <c r="A84" s="108"/>
      <c r="B84" s="70"/>
      <c r="C84" s="445"/>
      <c r="D84" s="446"/>
      <c r="E84" s="421"/>
      <c r="F84" s="422"/>
    </row>
    <row r="85" spans="1:6" ht="25.5">
      <c r="A85" s="230" t="s">
        <v>310</v>
      </c>
      <c r="B85" s="70" t="s">
        <v>467</v>
      </c>
      <c r="C85" s="445"/>
      <c r="D85" s="446"/>
      <c r="E85" s="421"/>
      <c r="F85" s="422"/>
    </row>
    <row r="86" spans="1:6" ht="12.75">
      <c r="A86" s="108" t="s">
        <v>313</v>
      </c>
      <c r="B86" s="70" t="s">
        <v>545</v>
      </c>
      <c r="C86" s="445">
        <v>305</v>
      </c>
      <c r="D86" s="446"/>
      <c r="E86" s="421">
        <v>305</v>
      </c>
      <c r="F86" s="422"/>
    </row>
    <row r="87" spans="1:6" ht="12.75">
      <c r="A87" s="108" t="s">
        <v>290</v>
      </c>
      <c r="B87" s="70"/>
      <c r="C87" s="445"/>
      <c r="D87" s="446"/>
      <c r="E87" s="421"/>
      <c r="F87" s="422"/>
    </row>
    <row r="88" spans="1:6" ht="12.75">
      <c r="A88" s="108"/>
      <c r="B88" s="70"/>
      <c r="C88" s="445"/>
      <c r="D88" s="446"/>
      <c r="E88" s="421"/>
      <c r="F88" s="422"/>
    </row>
    <row r="89" spans="1:6" ht="39" thickBot="1">
      <c r="A89" s="233" t="s">
        <v>311</v>
      </c>
      <c r="B89" s="194" t="s">
        <v>553</v>
      </c>
      <c r="C89" s="432">
        <v>0</v>
      </c>
      <c r="D89" s="433"/>
      <c r="E89" s="423">
        <v>0</v>
      </c>
      <c r="F89" s="424"/>
    </row>
    <row r="90" spans="1:6" ht="13.5" thickTop="1">
      <c r="A90" s="52"/>
      <c r="B90" s="418" t="s">
        <v>187</v>
      </c>
      <c r="C90" s="425" t="s">
        <v>295</v>
      </c>
      <c r="D90" s="426"/>
      <c r="E90" s="429" t="s">
        <v>315</v>
      </c>
      <c r="F90" s="426"/>
    </row>
    <row r="91" spans="1:6" ht="12.75">
      <c r="A91" s="234" t="s">
        <v>54</v>
      </c>
      <c r="B91" s="390"/>
      <c r="C91" s="427"/>
      <c r="D91" s="428"/>
      <c r="E91" s="430"/>
      <c r="F91" s="428"/>
    </row>
    <row r="92" spans="1:6" ht="13.5" thickBot="1">
      <c r="A92" s="160" t="s">
        <v>213</v>
      </c>
      <c r="B92" s="75">
        <v>2</v>
      </c>
      <c r="C92" s="431">
        <v>3</v>
      </c>
      <c r="D92" s="383"/>
      <c r="E92" s="431">
        <v>4</v>
      </c>
      <c r="F92" s="383"/>
    </row>
    <row r="93" spans="1:6" ht="13.5" thickTop="1">
      <c r="A93" s="107" t="s">
        <v>435</v>
      </c>
      <c r="B93" s="322" t="s">
        <v>468</v>
      </c>
      <c r="C93" s="434"/>
      <c r="D93" s="435"/>
      <c r="E93" s="419"/>
      <c r="F93" s="420"/>
    </row>
    <row r="94" spans="1:6" ht="12.75">
      <c r="A94" s="108" t="s">
        <v>314</v>
      </c>
      <c r="B94" s="70" t="s">
        <v>485</v>
      </c>
      <c r="C94" s="445"/>
      <c r="D94" s="446"/>
      <c r="E94" s="421"/>
      <c r="F94" s="422"/>
    </row>
    <row r="95" spans="1:6" ht="13.5" thickBot="1">
      <c r="A95" s="108" t="s">
        <v>312</v>
      </c>
      <c r="B95" s="194" t="s">
        <v>486</v>
      </c>
      <c r="C95" s="432"/>
      <c r="D95" s="433"/>
      <c r="E95" s="423"/>
      <c r="F95" s="424"/>
    </row>
    <row r="96" spans="1:6" ht="13.5" thickTop="1">
      <c r="A96" s="298"/>
      <c r="B96" s="453" t="s">
        <v>187</v>
      </c>
      <c r="C96" s="447" t="s">
        <v>295</v>
      </c>
      <c r="D96" s="448"/>
      <c r="E96" s="449" t="s">
        <v>296</v>
      </c>
      <c r="F96" s="448"/>
    </row>
    <row r="97" spans="1:6" ht="12.75">
      <c r="A97" s="297"/>
      <c r="B97" s="454"/>
      <c r="C97" s="427"/>
      <c r="D97" s="428"/>
      <c r="E97" s="430"/>
      <c r="F97" s="428"/>
    </row>
    <row r="98" spans="1:6" ht="13.5" thickBot="1">
      <c r="A98" s="297"/>
      <c r="B98" s="52">
        <v>2</v>
      </c>
      <c r="C98" s="431">
        <v>3</v>
      </c>
      <c r="D98" s="383"/>
      <c r="E98" s="431">
        <v>4</v>
      </c>
      <c r="F98" s="383"/>
    </row>
    <row r="99" spans="1:6" ht="13.5" thickTop="1">
      <c r="A99" s="451" t="s">
        <v>338</v>
      </c>
      <c r="B99" s="322"/>
      <c r="C99" s="434"/>
      <c r="D99" s="435"/>
      <c r="E99" s="419"/>
      <c r="F99" s="420"/>
    </row>
    <row r="100" spans="1:6" ht="25.5" customHeight="1" thickBot="1">
      <c r="A100" s="452"/>
      <c r="B100" s="194" t="s">
        <v>469</v>
      </c>
      <c r="C100" s="432">
        <v>1992</v>
      </c>
      <c r="D100" s="433"/>
      <c r="E100" s="423">
        <v>2592</v>
      </c>
      <c r="F100" s="424"/>
    </row>
    <row r="101" spans="1:6" ht="25.5" customHeight="1" thickTop="1">
      <c r="A101" s="235"/>
      <c r="B101" s="168"/>
      <c r="C101" s="39"/>
      <c r="D101" s="39"/>
      <c r="E101" s="39"/>
      <c r="F101" s="39"/>
    </row>
    <row r="102" spans="1:6" ht="12.75">
      <c r="A102" s="347" t="s">
        <v>156</v>
      </c>
      <c r="B102" s="340"/>
      <c r="C102" s="103"/>
      <c r="D102" s="103"/>
      <c r="E102" s="103"/>
      <c r="F102" s="103"/>
    </row>
    <row r="103" spans="1:6" ht="12.75">
      <c r="A103" s="393" t="s">
        <v>186</v>
      </c>
      <c r="B103" s="394"/>
      <c r="C103" s="52" t="s">
        <v>285</v>
      </c>
      <c r="D103" s="52" t="s">
        <v>1</v>
      </c>
      <c r="E103" s="52" t="s">
        <v>1</v>
      </c>
      <c r="F103" s="52" t="s">
        <v>285</v>
      </c>
    </row>
    <row r="104" spans="1:6" ht="12.75">
      <c r="A104" s="53" t="s">
        <v>188</v>
      </c>
      <c r="B104" s="53" t="s">
        <v>187</v>
      </c>
      <c r="C104" s="53" t="s">
        <v>71</v>
      </c>
      <c r="D104" s="53" t="s">
        <v>70</v>
      </c>
      <c r="E104" s="53" t="s">
        <v>85</v>
      </c>
      <c r="F104" s="53" t="s">
        <v>72</v>
      </c>
    </row>
    <row r="105" spans="1:6" ht="12.75">
      <c r="A105" s="53"/>
      <c r="B105" s="53"/>
      <c r="C105" s="53" t="s">
        <v>286</v>
      </c>
      <c r="D105" s="53"/>
      <c r="E105" s="53"/>
      <c r="F105" s="53" t="s">
        <v>287</v>
      </c>
    </row>
    <row r="106" spans="1:6" ht="13.5" thickBot="1">
      <c r="A106" s="40">
        <v>1</v>
      </c>
      <c r="B106" s="52">
        <v>2</v>
      </c>
      <c r="C106" s="52">
        <v>3</v>
      </c>
      <c r="D106" s="52">
        <v>4</v>
      </c>
      <c r="E106" s="52">
        <v>5</v>
      </c>
      <c r="F106" s="52">
        <v>6</v>
      </c>
    </row>
    <row r="107" spans="1:6" ht="13.5" thickTop="1">
      <c r="A107" s="166" t="s">
        <v>316</v>
      </c>
      <c r="B107" s="55" t="s">
        <v>457</v>
      </c>
      <c r="C107" s="62"/>
      <c r="D107" s="62"/>
      <c r="E107" s="62" t="s">
        <v>289</v>
      </c>
      <c r="F107" s="57"/>
    </row>
    <row r="108" spans="1:6" ht="25.5">
      <c r="A108" s="224" t="s">
        <v>317</v>
      </c>
      <c r="B108" s="80" t="s">
        <v>546</v>
      </c>
      <c r="C108" s="21"/>
      <c r="D108" s="21"/>
      <c r="E108" s="21" t="s">
        <v>289</v>
      </c>
      <c r="F108" s="78"/>
    </row>
    <row r="109" spans="1:6" ht="12.75">
      <c r="A109" s="73"/>
      <c r="B109" s="341"/>
      <c r="C109" s="24"/>
      <c r="D109" s="24"/>
      <c r="E109" s="21" t="s">
        <v>289</v>
      </c>
      <c r="F109" s="58"/>
    </row>
    <row r="110" spans="1:6" ht="12.75">
      <c r="A110" s="204" t="s">
        <v>88</v>
      </c>
      <c r="B110" s="343" t="s">
        <v>547</v>
      </c>
      <c r="C110" s="236"/>
      <c r="D110" s="236"/>
      <c r="E110" s="236" t="s">
        <v>289</v>
      </c>
      <c r="F110" s="237"/>
    </row>
    <row r="111" spans="1:6" ht="13.5" thickBot="1">
      <c r="A111" s="167" t="s">
        <v>318</v>
      </c>
      <c r="B111" s="342" t="s">
        <v>548</v>
      </c>
      <c r="C111" s="228"/>
      <c r="D111" s="228"/>
      <c r="E111" s="228" t="s">
        <v>289</v>
      </c>
      <c r="F111" s="229"/>
    </row>
    <row r="112" spans="1:6" s="38" customFormat="1" ht="39" thickTop="1">
      <c r="A112" s="52"/>
      <c r="B112" s="240" t="s">
        <v>187</v>
      </c>
      <c r="C112" s="239" t="s">
        <v>319</v>
      </c>
      <c r="D112" s="243" t="s">
        <v>296</v>
      </c>
      <c r="E112" s="39"/>
      <c r="F112" s="39"/>
    </row>
    <row r="113" spans="1:6" s="38" customFormat="1" ht="13.5" thickBot="1">
      <c r="A113" s="40">
        <v>1</v>
      </c>
      <c r="B113" s="52">
        <v>2</v>
      </c>
      <c r="C113" s="52">
        <v>3</v>
      </c>
      <c r="D113" s="52">
        <v>4</v>
      </c>
      <c r="E113" s="39"/>
      <c r="F113" s="39"/>
    </row>
    <row r="114" spans="1:6" ht="27" thickBot="1" thickTop="1">
      <c r="A114" s="299" t="s">
        <v>320</v>
      </c>
      <c r="B114" s="344" t="s">
        <v>549</v>
      </c>
      <c r="C114" s="241"/>
      <c r="D114" s="242"/>
      <c r="E114" s="17"/>
      <c r="F114" s="17"/>
    </row>
    <row r="115" spans="1:6" ht="13.5" thickTop="1">
      <c r="A115" s="251"/>
      <c r="B115" s="39"/>
      <c r="C115" s="17"/>
      <c r="D115" s="17"/>
      <c r="E115" s="17"/>
      <c r="F115" s="17"/>
    </row>
    <row r="116" spans="1:6" ht="12.75">
      <c r="A116" s="347" t="s">
        <v>321</v>
      </c>
      <c r="B116" s="340"/>
      <c r="C116" s="103"/>
      <c r="D116" s="103"/>
      <c r="E116" s="103"/>
      <c r="F116" s="103"/>
    </row>
    <row r="117" spans="1:6" ht="12.75">
      <c r="A117" s="393" t="s">
        <v>322</v>
      </c>
      <c r="B117" s="394"/>
      <c r="C117" s="52" t="s">
        <v>285</v>
      </c>
      <c r="D117" s="52" t="s">
        <v>1</v>
      </c>
      <c r="E117" s="52" t="s">
        <v>1</v>
      </c>
      <c r="F117" s="52" t="s">
        <v>285</v>
      </c>
    </row>
    <row r="118" spans="1:6" ht="12.75">
      <c r="A118" s="53" t="s">
        <v>188</v>
      </c>
      <c r="B118" s="53" t="s">
        <v>187</v>
      </c>
      <c r="C118" s="53" t="s">
        <v>71</v>
      </c>
      <c r="D118" s="53" t="s">
        <v>70</v>
      </c>
      <c r="E118" s="53" t="s">
        <v>323</v>
      </c>
      <c r="F118" s="53" t="s">
        <v>72</v>
      </c>
    </row>
    <row r="119" spans="1:6" ht="12.75">
      <c r="A119" s="53"/>
      <c r="B119" s="53"/>
      <c r="C119" s="53" t="s">
        <v>286</v>
      </c>
      <c r="D119" s="53"/>
      <c r="E119" s="53"/>
      <c r="F119" s="53" t="s">
        <v>287</v>
      </c>
    </row>
    <row r="120" spans="1:6" ht="13.5" thickBot="1">
      <c r="A120" s="40">
        <v>1</v>
      </c>
      <c r="B120" s="52">
        <v>2</v>
      </c>
      <c r="C120" s="52">
        <v>3</v>
      </c>
      <c r="D120" s="52">
        <v>4</v>
      </c>
      <c r="E120" s="52">
        <v>5</v>
      </c>
      <c r="F120" s="52">
        <v>6</v>
      </c>
    </row>
    <row r="121" spans="1:6" ht="13.5" thickTop="1">
      <c r="A121" s="166" t="s">
        <v>324</v>
      </c>
      <c r="B121" s="55" t="s">
        <v>478</v>
      </c>
      <c r="C121" s="62"/>
      <c r="D121" s="62"/>
      <c r="E121" s="62" t="s">
        <v>289</v>
      </c>
      <c r="F121" s="57"/>
    </row>
    <row r="122" spans="1:6" ht="12.75">
      <c r="A122" s="224" t="s">
        <v>290</v>
      </c>
      <c r="B122" s="70"/>
      <c r="C122" s="21"/>
      <c r="D122" s="21"/>
      <c r="E122" s="21" t="s">
        <v>289</v>
      </c>
      <c r="F122" s="78"/>
    </row>
    <row r="123" spans="1:6" ht="13.5" thickBot="1">
      <c r="A123" s="83"/>
      <c r="B123" s="194"/>
      <c r="C123" s="92"/>
      <c r="D123" s="92"/>
      <c r="E123" s="92" t="s">
        <v>289</v>
      </c>
      <c r="F123" s="187"/>
    </row>
    <row r="124" spans="1:6" s="244" customFormat="1" ht="26.25" thickTop="1">
      <c r="A124" s="444" t="s">
        <v>54</v>
      </c>
      <c r="B124" s="440"/>
      <c r="C124" s="441"/>
      <c r="D124" s="246" t="s">
        <v>187</v>
      </c>
      <c r="E124" s="243" t="s">
        <v>325</v>
      </c>
      <c r="F124" s="243" t="s">
        <v>326</v>
      </c>
    </row>
    <row r="125" spans="1:6" ht="13.5" thickBot="1">
      <c r="A125" s="439"/>
      <c r="B125" s="440"/>
      <c r="C125" s="441"/>
      <c r="D125" s="200">
        <v>2</v>
      </c>
      <c r="E125" s="193">
        <v>3</v>
      </c>
      <c r="F125" s="193">
        <v>4</v>
      </c>
    </row>
    <row r="126" spans="1:6" ht="24.75" customHeight="1" thickBot="1" thickTop="1">
      <c r="A126" s="442" t="s">
        <v>329</v>
      </c>
      <c r="B126" s="443"/>
      <c r="C126" s="443"/>
      <c r="D126" s="321" t="s">
        <v>487</v>
      </c>
      <c r="E126" s="254"/>
      <c r="F126" s="253"/>
    </row>
    <row r="127" spans="1:6" s="245" customFormat="1" ht="36.75" customHeight="1" thickTop="1">
      <c r="A127" s="439"/>
      <c r="B127" s="440"/>
      <c r="C127" s="441"/>
      <c r="D127" s="300" t="s">
        <v>187</v>
      </c>
      <c r="E127" s="300" t="s">
        <v>327</v>
      </c>
      <c r="F127" s="300" t="s">
        <v>328</v>
      </c>
    </row>
    <row r="128" spans="1:6" ht="13.5" thickBot="1">
      <c r="A128" s="439"/>
      <c r="B128" s="440"/>
      <c r="C128" s="441"/>
      <c r="D128" s="193">
        <v>2</v>
      </c>
      <c r="E128" s="193">
        <v>3</v>
      </c>
      <c r="F128" s="193">
        <v>4</v>
      </c>
    </row>
    <row r="129" spans="1:6" ht="38.25" customHeight="1" thickBot="1" thickTop="1">
      <c r="A129" s="436" t="s">
        <v>330</v>
      </c>
      <c r="B129" s="437"/>
      <c r="C129" s="438"/>
      <c r="D129" s="321" t="s">
        <v>550</v>
      </c>
      <c r="E129" s="254"/>
      <c r="F129" s="253"/>
    </row>
    <row r="130" spans="1:6" ht="16.5" customHeight="1" thickTop="1">
      <c r="A130" s="235"/>
      <c r="B130" s="345"/>
      <c r="C130" s="235"/>
      <c r="D130" s="39"/>
      <c r="E130" s="39"/>
      <c r="F130" s="39"/>
    </row>
    <row r="131" spans="1:6" ht="12.75">
      <c r="A131" s="103" t="s">
        <v>331</v>
      </c>
      <c r="B131" s="340"/>
      <c r="C131" s="103"/>
      <c r="D131" s="103"/>
      <c r="E131" s="103"/>
      <c r="F131" s="103"/>
    </row>
    <row r="132" spans="1:6" ht="12.75">
      <c r="A132" s="393" t="s">
        <v>186</v>
      </c>
      <c r="B132" s="394"/>
      <c r="C132" s="52" t="s">
        <v>332</v>
      </c>
      <c r="D132" s="52" t="s">
        <v>1</v>
      </c>
      <c r="E132" s="52" t="s">
        <v>1</v>
      </c>
      <c r="F132" s="52" t="s">
        <v>236</v>
      </c>
    </row>
    <row r="133" spans="1:6" ht="12.75">
      <c r="A133" s="53" t="s">
        <v>188</v>
      </c>
      <c r="B133" s="53" t="s">
        <v>187</v>
      </c>
      <c r="C133" s="53" t="s">
        <v>333</v>
      </c>
      <c r="D133" s="53" t="s">
        <v>70</v>
      </c>
      <c r="E133" s="53" t="s">
        <v>323</v>
      </c>
      <c r="F133" s="53" t="s">
        <v>72</v>
      </c>
    </row>
    <row r="134" spans="1:6" ht="12.75">
      <c r="A134" s="53"/>
      <c r="B134" s="53"/>
      <c r="C134" s="53" t="s">
        <v>334</v>
      </c>
      <c r="D134" s="53"/>
      <c r="E134" s="53"/>
      <c r="F134" s="53" t="s">
        <v>287</v>
      </c>
    </row>
    <row r="135" spans="1:6" ht="13.5" thickBot="1">
      <c r="A135" s="40">
        <v>1</v>
      </c>
      <c r="B135" s="52">
        <v>2</v>
      </c>
      <c r="C135" s="52">
        <v>3</v>
      </c>
      <c r="D135" s="52">
        <v>4</v>
      </c>
      <c r="E135" s="52">
        <v>5</v>
      </c>
      <c r="F135" s="52">
        <v>6</v>
      </c>
    </row>
    <row r="136" spans="1:6" ht="26.25" thickTop="1">
      <c r="A136" s="247" t="s">
        <v>335</v>
      </c>
      <c r="B136" s="55" t="s">
        <v>488</v>
      </c>
      <c r="C136" s="62"/>
      <c r="D136" s="62"/>
      <c r="E136" s="62" t="s">
        <v>289</v>
      </c>
      <c r="F136" s="57"/>
    </row>
    <row r="137" spans="1:6" ht="12.75">
      <c r="A137" s="224" t="s">
        <v>290</v>
      </c>
      <c r="B137" s="70"/>
      <c r="C137" s="21"/>
      <c r="D137" s="21"/>
      <c r="E137" s="21" t="s">
        <v>289</v>
      </c>
      <c r="F137" s="78"/>
    </row>
    <row r="138" spans="1:6" ht="13.5" thickBot="1">
      <c r="A138" s="83"/>
      <c r="B138" s="194"/>
      <c r="C138" s="92"/>
      <c r="D138" s="92"/>
      <c r="E138" s="92" t="s">
        <v>289</v>
      </c>
      <c r="F138" s="187"/>
    </row>
    <row r="139" spans="1:6" s="244" customFormat="1" ht="26.25" thickTop="1">
      <c r="A139" s="444" t="s">
        <v>54</v>
      </c>
      <c r="B139" s="440"/>
      <c r="C139" s="441"/>
      <c r="D139" s="246" t="s">
        <v>187</v>
      </c>
      <c r="E139" s="243" t="s">
        <v>325</v>
      </c>
      <c r="F139" s="243" t="s">
        <v>436</v>
      </c>
    </row>
    <row r="140" spans="1:6" ht="13.5" thickBot="1">
      <c r="A140" s="439"/>
      <c r="B140" s="440"/>
      <c r="C140" s="441"/>
      <c r="D140" s="200">
        <v>2</v>
      </c>
      <c r="E140" s="193">
        <v>3</v>
      </c>
      <c r="F140" s="193">
        <v>4</v>
      </c>
    </row>
    <row r="141" spans="1:6" ht="39.75" customHeight="1" thickTop="1">
      <c r="A141" s="442" t="s">
        <v>336</v>
      </c>
      <c r="B141" s="443"/>
      <c r="C141" s="443"/>
      <c r="D141" s="322" t="s">
        <v>551</v>
      </c>
      <c r="E141" s="250"/>
      <c r="F141" s="231"/>
    </row>
    <row r="142" spans="1:6" ht="23.25" customHeight="1" thickBot="1">
      <c r="A142" s="436" t="s">
        <v>337</v>
      </c>
      <c r="B142" s="437"/>
      <c r="C142" s="450"/>
      <c r="D142" s="194" t="s">
        <v>552</v>
      </c>
      <c r="E142" s="221"/>
      <c r="F142" s="232"/>
    </row>
    <row r="143" ht="13.5" thickTop="1"/>
  </sheetData>
  <mergeCells count="89">
    <mergeCell ref="E8:F8"/>
    <mergeCell ref="A132:B132"/>
    <mergeCell ref="A142:C142"/>
    <mergeCell ref="A141:C141"/>
    <mergeCell ref="A139:C140"/>
    <mergeCell ref="A99:A100"/>
    <mergeCell ref="A103:B103"/>
    <mergeCell ref="A117:B117"/>
    <mergeCell ref="C100:D100"/>
    <mergeCell ref="B96:B97"/>
    <mergeCell ref="C96:D97"/>
    <mergeCell ref="E96:F97"/>
    <mergeCell ref="C98:D98"/>
    <mergeCell ref="E98:F98"/>
    <mergeCell ref="E84:F84"/>
    <mergeCell ref="E85:F85"/>
    <mergeCell ref="E86:F86"/>
    <mergeCell ref="E87:F87"/>
    <mergeCell ref="E79:F79"/>
    <mergeCell ref="E80:F80"/>
    <mergeCell ref="E81:F81"/>
    <mergeCell ref="C83:D83"/>
    <mergeCell ref="C79:D79"/>
    <mergeCell ref="C80:D80"/>
    <mergeCell ref="C81:D81"/>
    <mergeCell ref="C82:D82"/>
    <mergeCell ref="E82:F82"/>
    <mergeCell ref="E83:F83"/>
    <mergeCell ref="C84:D84"/>
    <mergeCell ref="C85:D85"/>
    <mergeCell ref="C86:D86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A51:B51"/>
    <mergeCell ref="A71:B71"/>
    <mergeCell ref="C71:D72"/>
    <mergeCell ref="E71:F72"/>
    <mergeCell ref="E40:F40"/>
    <mergeCell ref="E41:F41"/>
    <mergeCell ref="C38:D38"/>
    <mergeCell ref="C39:D39"/>
    <mergeCell ref="C40:D40"/>
    <mergeCell ref="C41:D41"/>
    <mergeCell ref="E38:F38"/>
    <mergeCell ref="E39:F39"/>
    <mergeCell ref="C35:D35"/>
    <mergeCell ref="E35:F35"/>
    <mergeCell ref="C36:D36"/>
    <mergeCell ref="C37:D37"/>
    <mergeCell ref="E36:F36"/>
    <mergeCell ref="E37:F37"/>
    <mergeCell ref="E9:F9"/>
    <mergeCell ref="A15:B15"/>
    <mergeCell ref="A33:B33"/>
    <mergeCell ref="C33:D34"/>
    <mergeCell ref="E33:F34"/>
    <mergeCell ref="C87:D87"/>
    <mergeCell ref="C88:D88"/>
    <mergeCell ref="C94:D94"/>
    <mergeCell ref="E88:F88"/>
    <mergeCell ref="E89:F89"/>
    <mergeCell ref="C89:D89"/>
    <mergeCell ref="C99:D99"/>
    <mergeCell ref="E99:F99"/>
    <mergeCell ref="A129:C129"/>
    <mergeCell ref="A127:C128"/>
    <mergeCell ref="E100:F100"/>
    <mergeCell ref="A126:C126"/>
    <mergeCell ref="A124:C125"/>
    <mergeCell ref="B90:B91"/>
    <mergeCell ref="E93:F93"/>
    <mergeCell ref="E94:F94"/>
    <mergeCell ref="E95:F95"/>
    <mergeCell ref="C90:D91"/>
    <mergeCell ref="E90:F91"/>
    <mergeCell ref="C92:D92"/>
    <mergeCell ref="E92:F92"/>
    <mergeCell ref="C95:D95"/>
    <mergeCell ref="C93:D93"/>
  </mergeCells>
  <printOptions/>
  <pageMargins left="0.7874015748031497" right="0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6">
      <selection activeCell="E62" sqref="E62"/>
    </sheetView>
  </sheetViews>
  <sheetFormatPr defaultColWidth="9.00390625" defaultRowHeight="12.75"/>
  <cols>
    <col min="1" max="1" width="39.375" style="0" customWidth="1"/>
    <col min="2" max="2" width="7.75390625" style="0" customWidth="1"/>
    <col min="3" max="3" width="11.25390625" style="0" customWidth="1"/>
    <col min="4" max="4" width="12.375" style="0" customWidth="1"/>
    <col min="5" max="5" width="11.25390625" style="0" customWidth="1"/>
    <col min="6" max="6" width="12.375" style="0" customWidth="1"/>
  </cols>
  <sheetData>
    <row r="1" spans="1:6" ht="12.75">
      <c r="A1" s="104" t="s">
        <v>339</v>
      </c>
      <c r="B1" s="104"/>
      <c r="C1" s="104"/>
      <c r="D1" s="104"/>
      <c r="E1" s="104"/>
      <c r="F1" s="104"/>
    </row>
    <row r="2" spans="1:6" ht="12.75">
      <c r="A2" s="431" t="s">
        <v>186</v>
      </c>
      <c r="B2" s="383"/>
      <c r="C2" s="393" t="s">
        <v>102</v>
      </c>
      <c r="D2" s="394"/>
      <c r="E2" s="393" t="s">
        <v>103</v>
      </c>
      <c r="F2" s="394"/>
    </row>
    <row r="3" spans="1:6" ht="12.75">
      <c r="A3" s="74"/>
      <c r="B3" s="210"/>
      <c r="C3" s="53" t="s">
        <v>71</v>
      </c>
      <c r="D3" s="53" t="s">
        <v>72</v>
      </c>
      <c r="E3" s="53" t="s">
        <v>71</v>
      </c>
      <c r="F3" s="53" t="s">
        <v>72</v>
      </c>
    </row>
    <row r="4" spans="1:6" ht="12.75">
      <c r="A4" s="53" t="s">
        <v>188</v>
      </c>
      <c r="B4" s="53" t="s">
        <v>187</v>
      </c>
      <c r="C4" s="53" t="s">
        <v>340</v>
      </c>
      <c r="D4" s="53" t="s">
        <v>287</v>
      </c>
      <c r="E4" s="53" t="s">
        <v>340</v>
      </c>
      <c r="F4" s="53" t="s">
        <v>287</v>
      </c>
    </row>
    <row r="5" spans="1:6" ht="13.5" thickBot="1">
      <c r="A5" s="40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</row>
    <row r="6" spans="1:6" ht="26.25" thickTop="1">
      <c r="A6" s="256" t="s">
        <v>341</v>
      </c>
      <c r="B6" s="257" t="s">
        <v>489</v>
      </c>
      <c r="C6" s="258">
        <v>38</v>
      </c>
      <c r="D6" s="258">
        <v>38</v>
      </c>
      <c r="E6" s="258">
        <v>1</v>
      </c>
      <c r="F6" s="259">
        <v>1</v>
      </c>
    </row>
    <row r="7" spans="1:6" ht="25.5">
      <c r="A7" s="218" t="s">
        <v>342</v>
      </c>
      <c r="B7" s="86" t="s">
        <v>490</v>
      </c>
      <c r="C7" s="91">
        <v>38</v>
      </c>
      <c r="D7" s="91">
        <v>38</v>
      </c>
      <c r="E7" s="91"/>
      <c r="F7" s="87"/>
    </row>
    <row r="8" spans="1:6" ht="25.5">
      <c r="A8" s="225" t="s">
        <v>343</v>
      </c>
      <c r="B8" s="80" t="s">
        <v>491</v>
      </c>
      <c r="C8" s="21"/>
      <c r="D8" s="21"/>
      <c r="E8" s="21"/>
      <c r="F8" s="78"/>
    </row>
    <row r="9" spans="1:6" ht="25.5" customHeight="1">
      <c r="A9" s="225" t="s">
        <v>350</v>
      </c>
      <c r="B9" s="80" t="s">
        <v>492</v>
      </c>
      <c r="C9" s="21"/>
      <c r="D9" s="21"/>
      <c r="E9" s="21">
        <v>30000</v>
      </c>
      <c r="F9" s="78"/>
    </row>
    <row r="10" spans="1:6" ht="25.5">
      <c r="A10" s="225" t="s">
        <v>344</v>
      </c>
      <c r="B10" s="80" t="s">
        <v>493</v>
      </c>
      <c r="C10" s="21"/>
      <c r="D10" s="21"/>
      <c r="E10" s="21">
        <v>30000</v>
      </c>
      <c r="F10" s="78"/>
    </row>
    <row r="11" spans="1:6" ht="21" customHeight="1">
      <c r="A11" s="264" t="s">
        <v>104</v>
      </c>
      <c r="B11" s="80" t="s">
        <v>494</v>
      </c>
      <c r="C11" s="21"/>
      <c r="D11" s="21"/>
      <c r="E11" s="21">
        <v>146</v>
      </c>
      <c r="F11" s="68">
        <v>150</v>
      </c>
    </row>
    <row r="12" spans="1:6" ht="18.75" customHeight="1">
      <c r="A12" s="264" t="s">
        <v>345</v>
      </c>
      <c r="B12" s="80" t="s">
        <v>495</v>
      </c>
      <c r="C12" s="21"/>
      <c r="D12" s="21"/>
      <c r="E12" s="21"/>
      <c r="F12" s="68"/>
    </row>
    <row r="13" spans="1:6" ht="19.5" customHeight="1">
      <c r="A13" s="265" t="s">
        <v>88</v>
      </c>
      <c r="B13" s="88" t="s">
        <v>496</v>
      </c>
      <c r="C13" s="25"/>
      <c r="D13" s="25"/>
      <c r="E13" s="25"/>
      <c r="F13" s="83"/>
    </row>
    <row r="14" spans="1:6" ht="20.25" customHeight="1">
      <c r="A14" s="266" t="s">
        <v>347</v>
      </c>
      <c r="B14" s="260" t="s">
        <v>497</v>
      </c>
      <c r="C14" s="51">
        <f>SUM(C6:C13)-C7</f>
        <v>38</v>
      </c>
      <c r="D14" s="51">
        <f>SUM(D6:D13)-D7</f>
        <v>38</v>
      </c>
      <c r="E14" s="51">
        <f>SUM(E6:E13)-E10</f>
        <v>30147</v>
      </c>
      <c r="F14" s="167">
        <f>SUM(F6:F13)-F10</f>
        <v>151</v>
      </c>
    </row>
    <row r="15" spans="1:6" ht="38.25" customHeight="1">
      <c r="A15" s="303" t="s">
        <v>346</v>
      </c>
      <c r="B15" s="301"/>
      <c r="C15" s="23"/>
      <c r="D15" s="23"/>
      <c r="E15" s="23"/>
      <c r="F15" s="302"/>
    </row>
    <row r="16" spans="1:6" ht="25.5">
      <c r="A16" s="304" t="s">
        <v>341</v>
      </c>
      <c r="B16" s="86" t="s">
        <v>498</v>
      </c>
      <c r="C16" s="91"/>
      <c r="D16" s="91"/>
      <c r="E16" s="91"/>
      <c r="F16" s="87"/>
    </row>
    <row r="17" spans="1:6" ht="25.5">
      <c r="A17" s="218" t="s">
        <v>342</v>
      </c>
      <c r="B17" s="86" t="s">
        <v>499</v>
      </c>
      <c r="C17" s="91"/>
      <c r="D17" s="91"/>
      <c r="E17" s="91"/>
      <c r="F17" s="87"/>
    </row>
    <row r="18" spans="1:6" ht="25.5">
      <c r="A18" s="225" t="s">
        <v>343</v>
      </c>
      <c r="B18" s="80" t="s">
        <v>500</v>
      </c>
      <c r="C18" s="21"/>
      <c r="D18" s="21"/>
      <c r="E18" s="21"/>
      <c r="F18" s="78"/>
    </row>
    <row r="19" spans="1:6" ht="26.25" customHeight="1">
      <c r="A19" s="225" t="s">
        <v>349</v>
      </c>
      <c r="B19" s="80" t="s">
        <v>501</v>
      </c>
      <c r="C19" s="21"/>
      <c r="D19" s="21"/>
      <c r="E19" s="21"/>
      <c r="F19" s="78"/>
    </row>
    <row r="20" spans="1:6" ht="25.5">
      <c r="A20" s="225" t="s">
        <v>344</v>
      </c>
      <c r="B20" s="80" t="s">
        <v>502</v>
      </c>
      <c r="C20" s="21"/>
      <c r="D20" s="21"/>
      <c r="E20" s="21"/>
      <c r="F20" s="78"/>
    </row>
    <row r="21" spans="1:6" ht="24" customHeight="1">
      <c r="A21" s="265" t="s">
        <v>88</v>
      </c>
      <c r="B21" s="88" t="s">
        <v>503</v>
      </c>
      <c r="C21" s="25"/>
      <c r="D21" s="25"/>
      <c r="E21" s="25"/>
      <c r="F21" s="89"/>
    </row>
    <row r="22" spans="1:6" ht="22.5" customHeight="1">
      <c r="A22" s="266" t="s">
        <v>347</v>
      </c>
      <c r="B22" s="260" t="s">
        <v>504</v>
      </c>
      <c r="C22" s="51"/>
      <c r="D22" s="51"/>
      <c r="E22" s="51"/>
      <c r="F22" s="263"/>
    </row>
    <row r="23" spans="1:6" ht="18" customHeight="1">
      <c r="A23" s="305" t="s">
        <v>437</v>
      </c>
      <c r="B23" s="301"/>
      <c r="C23" s="23"/>
      <c r="D23" s="23"/>
      <c r="E23" s="23"/>
      <c r="F23" s="302"/>
    </row>
    <row r="24" spans="1:6" ht="51">
      <c r="A24" s="218" t="s">
        <v>438</v>
      </c>
      <c r="B24" s="86" t="s">
        <v>505</v>
      </c>
      <c r="C24" s="91"/>
      <c r="D24" s="91"/>
      <c r="E24" s="91"/>
      <c r="F24" s="87"/>
    </row>
    <row r="25" spans="1:6" ht="65.25" customHeight="1" thickBot="1">
      <c r="A25" s="261" t="s">
        <v>348</v>
      </c>
      <c r="B25" s="59" t="s">
        <v>506</v>
      </c>
      <c r="C25" s="67"/>
      <c r="D25" s="67"/>
      <c r="E25" s="67"/>
      <c r="F25" s="60"/>
    </row>
    <row r="26" spans="1:6" ht="13.5" thickTop="1">
      <c r="A26" s="17"/>
      <c r="B26" s="168"/>
      <c r="C26" s="17"/>
      <c r="D26" s="17"/>
      <c r="E26" s="17"/>
      <c r="F26" s="17"/>
    </row>
    <row r="27" spans="1:6" ht="12.75">
      <c r="A27" s="17"/>
      <c r="B27" s="168"/>
      <c r="C27" s="17"/>
      <c r="D27" s="17"/>
      <c r="E27" s="17"/>
      <c r="F27" s="17"/>
    </row>
  </sheetData>
  <mergeCells count="3">
    <mergeCell ref="A2:B2"/>
    <mergeCell ref="C2:D2"/>
    <mergeCell ref="E2:F2"/>
  </mergeCells>
  <printOptions/>
  <pageMargins left="0.7874015748031497" right="0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4">
      <selection activeCell="C49" sqref="C49"/>
    </sheetView>
  </sheetViews>
  <sheetFormatPr defaultColWidth="9.00390625" defaultRowHeight="12.75"/>
  <cols>
    <col min="1" max="1" width="37.00390625" style="0" customWidth="1"/>
    <col min="2" max="2" width="6.875" style="0" customWidth="1"/>
    <col min="3" max="3" width="9.75390625" style="0" customWidth="1"/>
    <col min="4" max="4" width="11.125" style="0" customWidth="1"/>
    <col min="5" max="5" width="11.625" style="0" customWidth="1"/>
    <col min="6" max="6" width="10.25390625" style="0" customWidth="1"/>
  </cols>
  <sheetData>
    <row r="1" spans="1:6" ht="12.75">
      <c r="A1" s="455" t="s">
        <v>351</v>
      </c>
      <c r="B1" s="455"/>
      <c r="C1" s="455"/>
      <c r="D1" s="455"/>
      <c r="E1" s="455"/>
      <c r="F1" s="455"/>
    </row>
    <row r="2" spans="1:6" s="38" customFormat="1" ht="12.75">
      <c r="A2" s="376" t="s">
        <v>186</v>
      </c>
      <c r="B2" s="376"/>
      <c r="C2" s="456" t="s">
        <v>352</v>
      </c>
      <c r="D2" s="456"/>
      <c r="E2" s="456" t="s">
        <v>353</v>
      </c>
      <c r="F2" s="456"/>
    </row>
    <row r="3" spans="1:6" s="38" customFormat="1" ht="12.75">
      <c r="A3" s="40" t="s">
        <v>188</v>
      </c>
      <c r="B3" s="40" t="s">
        <v>187</v>
      </c>
      <c r="C3" s="456"/>
      <c r="D3" s="456"/>
      <c r="E3" s="456"/>
      <c r="F3" s="456"/>
    </row>
    <row r="4" spans="1:6" s="38" customFormat="1" ht="13.5" thickBot="1">
      <c r="A4" s="40">
        <v>1</v>
      </c>
      <c r="B4" s="52">
        <v>2</v>
      </c>
      <c r="C4" s="457">
        <v>3</v>
      </c>
      <c r="D4" s="457"/>
      <c r="E4" s="457">
        <v>4</v>
      </c>
      <c r="F4" s="457"/>
    </row>
    <row r="5" spans="1:6" ht="26.25" thickTop="1">
      <c r="A5" s="268" t="s">
        <v>354</v>
      </c>
      <c r="B5" s="248">
        <v>610</v>
      </c>
      <c r="C5" s="419">
        <v>25853</v>
      </c>
      <c r="D5" s="435"/>
      <c r="E5" s="419">
        <v>40275</v>
      </c>
      <c r="F5" s="420"/>
    </row>
    <row r="6" spans="1:6" ht="25.5">
      <c r="A6" s="224" t="s">
        <v>355</v>
      </c>
      <c r="B6" s="323">
        <v>611</v>
      </c>
      <c r="C6" s="421">
        <v>22183</v>
      </c>
      <c r="D6" s="446"/>
      <c r="E6" s="421">
        <v>16805</v>
      </c>
      <c r="F6" s="422"/>
    </row>
    <row r="7" spans="1:6" ht="12.75">
      <c r="A7" s="224" t="s">
        <v>356</v>
      </c>
      <c r="B7" s="323">
        <v>612</v>
      </c>
      <c r="C7" s="421">
        <v>2186</v>
      </c>
      <c r="D7" s="446"/>
      <c r="E7" s="421">
        <v>6597</v>
      </c>
      <c r="F7" s="422"/>
    </row>
    <row r="8" spans="1:6" ht="12.75">
      <c r="A8" s="224" t="s">
        <v>357</v>
      </c>
      <c r="B8" s="323">
        <v>613</v>
      </c>
      <c r="C8" s="421">
        <f>C5-C6-C7</f>
        <v>1484</v>
      </c>
      <c r="D8" s="446"/>
      <c r="E8" s="445">
        <f>E5-E6-E7</f>
        <v>16873</v>
      </c>
      <c r="F8" s="422"/>
    </row>
    <row r="9" spans="1:6" ht="12.75">
      <c r="A9" s="224" t="s">
        <v>358</v>
      </c>
      <c r="B9" s="323">
        <v>614</v>
      </c>
      <c r="C9" s="421"/>
      <c r="D9" s="446"/>
      <c r="E9" s="421"/>
      <c r="F9" s="422"/>
    </row>
    <row r="10" spans="1:6" ht="25.5">
      <c r="A10" s="224" t="s">
        <v>355</v>
      </c>
      <c r="B10" s="323">
        <v>615</v>
      </c>
      <c r="C10" s="421"/>
      <c r="D10" s="446"/>
      <c r="E10" s="421"/>
      <c r="F10" s="422"/>
    </row>
    <row r="11" spans="1:6" ht="12.75">
      <c r="A11" s="224" t="s">
        <v>356</v>
      </c>
      <c r="B11" s="323">
        <v>616</v>
      </c>
      <c r="C11" s="421"/>
      <c r="D11" s="446"/>
      <c r="E11" s="421"/>
      <c r="F11" s="422"/>
    </row>
    <row r="12" spans="1:6" ht="12.75">
      <c r="A12" s="272" t="s">
        <v>357</v>
      </c>
      <c r="B12" s="346">
        <v>617</v>
      </c>
      <c r="C12" s="458"/>
      <c r="D12" s="459"/>
      <c r="E12" s="458"/>
      <c r="F12" s="462"/>
    </row>
    <row r="13" spans="1:6" ht="12.75">
      <c r="A13" s="219" t="s">
        <v>359</v>
      </c>
      <c r="B13" s="325">
        <v>618</v>
      </c>
      <c r="C13" s="460">
        <f>C5+C9</f>
        <v>25853</v>
      </c>
      <c r="D13" s="461"/>
      <c r="E13" s="460">
        <f>E5+E9</f>
        <v>40275</v>
      </c>
      <c r="F13" s="461"/>
    </row>
    <row r="14" spans="1:6" ht="12.75">
      <c r="A14" s="224" t="s">
        <v>360</v>
      </c>
      <c r="B14" s="323"/>
      <c r="C14" s="421"/>
      <c r="D14" s="446"/>
      <c r="E14" s="421"/>
      <c r="F14" s="422"/>
    </row>
    <row r="15" spans="1:6" ht="12.75">
      <c r="A15" s="224" t="s">
        <v>361</v>
      </c>
      <c r="B15" s="323">
        <v>620</v>
      </c>
      <c r="C15" s="445">
        <f>122682+319</f>
        <v>123001</v>
      </c>
      <c r="D15" s="422"/>
      <c r="E15" s="445">
        <f>153279+167</f>
        <v>153446</v>
      </c>
      <c r="F15" s="422"/>
    </row>
    <row r="16" spans="1:6" ht="24" customHeight="1">
      <c r="A16" s="224" t="s">
        <v>362</v>
      </c>
      <c r="B16" s="323">
        <v>621</v>
      </c>
      <c r="C16" s="421">
        <v>101530</v>
      </c>
      <c r="D16" s="422"/>
      <c r="E16" s="421">
        <v>68718</v>
      </c>
      <c r="F16" s="422"/>
    </row>
    <row r="17" spans="1:6" ht="12.75">
      <c r="A17" s="224" t="s">
        <v>363</v>
      </c>
      <c r="B17" s="323">
        <v>622</v>
      </c>
      <c r="C17" s="421">
        <v>5244</v>
      </c>
      <c r="D17" s="422"/>
      <c r="E17" s="421">
        <v>70370</v>
      </c>
      <c r="F17" s="422"/>
    </row>
    <row r="18" spans="1:6" ht="12.75">
      <c r="A18" s="224" t="s">
        <v>364</v>
      </c>
      <c r="B18" s="323">
        <v>623</v>
      </c>
      <c r="C18" s="421">
        <v>8697</v>
      </c>
      <c r="D18" s="422"/>
      <c r="E18" s="421">
        <v>11166</v>
      </c>
      <c r="F18" s="422"/>
    </row>
    <row r="19" spans="1:6" ht="12.75">
      <c r="A19" s="224" t="s">
        <v>365</v>
      </c>
      <c r="B19" s="323">
        <v>624</v>
      </c>
      <c r="C19" s="421"/>
      <c r="D19" s="422"/>
      <c r="E19" s="421"/>
      <c r="F19" s="422"/>
    </row>
    <row r="20" spans="1:6" ht="12.75">
      <c r="A20" s="224" t="s">
        <v>366</v>
      </c>
      <c r="B20" s="323">
        <v>625</v>
      </c>
      <c r="C20" s="421">
        <v>319</v>
      </c>
      <c r="D20" s="422"/>
      <c r="E20" s="421">
        <v>167</v>
      </c>
      <c r="F20" s="422"/>
    </row>
    <row r="21" spans="1:6" ht="12.75">
      <c r="A21" s="224" t="s">
        <v>367</v>
      </c>
      <c r="B21" s="323">
        <v>626</v>
      </c>
      <c r="C21" s="421">
        <v>7211</v>
      </c>
      <c r="D21" s="422"/>
      <c r="E21" s="421">
        <f>E15-E16-E17-E18-E20</f>
        <v>3025</v>
      </c>
      <c r="F21" s="422"/>
    </row>
    <row r="22" spans="1:6" ht="12.75">
      <c r="A22" s="224" t="s">
        <v>358</v>
      </c>
      <c r="B22" s="323">
        <v>627</v>
      </c>
      <c r="C22" s="421">
        <v>223</v>
      </c>
      <c r="D22" s="446"/>
      <c r="E22" s="421">
        <v>10140</v>
      </c>
      <c r="F22" s="422"/>
    </row>
    <row r="23" spans="1:6" ht="25.5">
      <c r="A23" s="224" t="s">
        <v>368</v>
      </c>
      <c r="B23" s="323">
        <v>628</v>
      </c>
      <c r="C23" s="421">
        <v>223</v>
      </c>
      <c r="D23" s="446"/>
      <c r="E23" s="421">
        <v>10140</v>
      </c>
      <c r="F23" s="422"/>
    </row>
    <row r="24" spans="1:6" ht="12.75">
      <c r="A24" s="69" t="s">
        <v>369</v>
      </c>
      <c r="B24" s="323">
        <v>629</v>
      </c>
      <c r="C24" s="421"/>
      <c r="D24" s="446"/>
      <c r="E24" s="421"/>
      <c r="F24" s="422"/>
    </row>
    <row r="25" spans="1:6" ht="12.75">
      <c r="A25" s="69"/>
      <c r="B25" s="323"/>
      <c r="C25" s="421"/>
      <c r="D25" s="446"/>
      <c r="E25" s="421"/>
      <c r="F25" s="422"/>
    </row>
    <row r="26" spans="1:6" ht="12.75">
      <c r="A26" s="204"/>
      <c r="B26" s="346"/>
      <c r="C26" s="458"/>
      <c r="D26" s="459"/>
      <c r="E26" s="458"/>
      <c r="F26" s="462"/>
    </row>
    <row r="27" spans="1:6" ht="13.5" thickBot="1">
      <c r="A27" s="74" t="s">
        <v>359</v>
      </c>
      <c r="B27" s="338">
        <v>630</v>
      </c>
      <c r="C27" s="463">
        <f>C15+C22</f>
        <v>123224</v>
      </c>
      <c r="D27" s="464"/>
      <c r="E27" s="463">
        <f>E15+E22</f>
        <v>163586</v>
      </c>
      <c r="F27" s="464"/>
    </row>
    <row r="28" ht="13.5" thickTop="1"/>
    <row r="29" spans="1:6" ht="12.75">
      <c r="A29" s="455" t="s">
        <v>370</v>
      </c>
      <c r="B29" s="455"/>
      <c r="C29" s="455"/>
      <c r="D29" s="455"/>
      <c r="E29" s="455"/>
      <c r="F29" s="455"/>
    </row>
    <row r="30" spans="1:6" s="38" customFormat="1" ht="12.75">
      <c r="A30" s="376" t="s">
        <v>186</v>
      </c>
      <c r="B30" s="376"/>
      <c r="C30" s="465" t="s">
        <v>371</v>
      </c>
      <c r="D30" s="465"/>
      <c r="E30" s="465" t="s">
        <v>372</v>
      </c>
      <c r="F30" s="465"/>
    </row>
    <row r="31" spans="1:6" s="38" customFormat="1" ht="12.75">
      <c r="A31" s="40" t="s">
        <v>188</v>
      </c>
      <c r="B31" s="40" t="s">
        <v>187</v>
      </c>
      <c r="C31" s="465"/>
      <c r="D31" s="465"/>
      <c r="E31" s="465"/>
      <c r="F31" s="465"/>
    </row>
    <row r="32" spans="1:6" s="38" customFormat="1" ht="13.5" thickBot="1">
      <c r="A32" s="40">
        <v>1</v>
      </c>
      <c r="B32" s="52">
        <v>2</v>
      </c>
      <c r="C32" s="457">
        <v>3</v>
      </c>
      <c r="D32" s="457"/>
      <c r="E32" s="457">
        <v>4</v>
      </c>
      <c r="F32" s="457"/>
    </row>
    <row r="33" spans="1:6" ht="13.5" thickTop="1">
      <c r="A33" s="268" t="s">
        <v>105</v>
      </c>
      <c r="B33" s="248">
        <v>710</v>
      </c>
      <c r="C33" s="419">
        <v>149207</v>
      </c>
      <c r="D33" s="435"/>
      <c r="E33" s="419">
        <v>128874</v>
      </c>
      <c r="F33" s="420"/>
    </row>
    <row r="34" spans="1:6" ht="12.75">
      <c r="A34" s="224" t="s">
        <v>106</v>
      </c>
      <c r="B34" s="323">
        <v>720</v>
      </c>
      <c r="C34" s="421">
        <v>27235</v>
      </c>
      <c r="D34" s="446"/>
      <c r="E34" s="421">
        <v>21019</v>
      </c>
      <c r="F34" s="422"/>
    </row>
    <row r="35" spans="1:6" ht="12.75">
      <c r="A35" s="224" t="s">
        <v>107</v>
      </c>
      <c r="B35" s="323">
        <v>730</v>
      </c>
      <c r="C35" s="421">
        <v>7000</v>
      </c>
      <c r="D35" s="446"/>
      <c r="E35" s="421">
        <v>7114</v>
      </c>
      <c r="F35" s="422"/>
    </row>
    <row r="36" spans="1:6" ht="12.75">
      <c r="A36" s="224" t="s">
        <v>108</v>
      </c>
      <c r="B36" s="323">
        <v>740</v>
      </c>
      <c r="C36" s="421">
        <v>3322</v>
      </c>
      <c r="D36" s="446"/>
      <c r="E36" s="421">
        <v>2402</v>
      </c>
      <c r="F36" s="422"/>
    </row>
    <row r="37" spans="1:6" ht="12.75">
      <c r="A37" s="224" t="s">
        <v>109</v>
      </c>
      <c r="B37" s="323">
        <v>750</v>
      </c>
      <c r="C37" s="421">
        <f>C38-C33-C34-C35-C36</f>
        <v>19600</v>
      </c>
      <c r="D37" s="446"/>
      <c r="E37" s="421">
        <v>17074</v>
      </c>
      <c r="F37" s="422"/>
    </row>
    <row r="38" spans="1:6" ht="12.75">
      <c r="A38" s="224" t="s">
        <v>110</v>
      </c>
      <c r="B38" s="323">
        <v>760</v>
      </c>
      <c r="C38" s="421">
        <f>199036+172+5913+1243</f>
        <v>206364</v>
      </c>
      <c r="D38" s="422"/>
      <c r="E38" s="421">
        <f>SUM(E33:F37)</f>
        <v>176483</v>
      </c>
      <c r="F38" s="422"/>
    </row>
    <row r="39" spans="1:6" ht="25.5">
      <c r="A39" s="255" t="s">
        <v>439</v>
      </c>
      <c r="B39" s="324"/>
      <c r="C39" s="466"/>
      <c r="D39" s="467"/>
      <c r="E39" s="466"/>
      <c r="F39" s="468"/>
    </row>
    <row r="40" spans="1:6" ht="12.75">
      <c r="A40" s="218" t="s">
        <v>373</v>
      </c>
      <c r="B40" s="325">
        <v>765</v>
      </c>
      <c r="C40" s="469">
        <f>161-102</f>
        <v>59</v>
      </c>
      <c r="D40" s="461"/>
      <c r="E40" s="469">
        <v>-34</v>
      </c>
      <c r="F40" s="470"/>
    </row>
    <row r="41" spans="1:6" ht="12.75">
      <c r="A41" s="224" t="s">
        <v>374</v>
      </c>
      <c r="B41" s="323">
        <v>766</v>
      </c>
      <c r="C41" s="421">
        <f>630-401</f>
        <v>229</v>
      </c>
      <c r="D41" s="446"/>
      <c r="E41" s="421">
        <v>44</v>
      </c>
      <c r="F41" s="422"/>
    </row>
    <row r="42" spans="1:6" ht="13.5" thickBot="1">
      <c r="A42" s="220" t="s">
        <v>375</v>
      </c>
      <c r="B42" s="249">
        <v>767</v>
      </c>
      <c r="C42" s="423"/>
      <c r="D42" s="433"/>
      <c r="E42" s="423"/>
      <c r="F42" s="424"/>
    </row>
    <row r="43" ht="13.5" thickTop="1"/>
    <row r="51" spans="1:6" ht="12.75">
      <c r="A51" s="455" t="s">
        <v>376</v>
      </c>
      <c r="B51" s="455"/>
      <c r="C51" s="455"/>
      <c r="D51" s="455"/>
      <c r="E51" s="455"/>
      <c r="F51" s="455"/>
    </row>
    <row r="52" spans="1:6" s="38" customFormat="1" ht="12.75">
      <c r="A52" s="376" t="s">
        <v>186</v>
      </c>
      <c r="B52" s="376"/>
      <c r="C52" s="456" t="s">
        <v>352</v>
      </c>
      <c r="D52" s="456"/>
      <c r="E52" s="456" t="s">
        <v>353</v>
      </c>
      <c r="F52" s="456"/>
    </row>
    <row r="53" spans="1:6" s="38" customFormat="1" ht="12.75">
      <c r="A53" s="40" t="s">
        <v>188</v>
      </c>
      <c r="B53" s="40" t="s">
        <v>187</v>
      </c>
      <c r="C53" s="456"/>
      <c r="D53" s="456"/>
      <c r="E53" s="456"/>
      <c r="F53" s="456"/>
    </row>
    <row r="54" spans="1:6" s="38" customFormat="1" ht="13.5" thickBot="1">
      <c r="A54" s="40">
        <v>1</v>
      </c>
      <c r="B54" s="52">
        <v>2</v>
      </c>
      <c r="C54" s="457">
        <v>3</v>
      </c>
      <c r="D54" s="457"/>
      <c r="E54" s="457">
        <v>4</v>
      </c>
      <c r="F54" s="457"/>
    </row>
    <row r="55" spans="1:6" ht="13.5" thickTop="1">
      <c r="A55" s="268" t="s">
        <v>377</v>
      </c>
      <c r="B55" s="248">
        <v>810</v>
      </c>
      <c r="C55" s="419"/>
      <c r="D55" s="435"/>
      <c r="E55" s="419"/>
      <c r="F55" s="420"/>
    </row>
    <row r="56" spans="1:6" ht="25.5">
      <c r="A56" s="224" t="s">
        <v>378</v>
      </c>
      <c r="B56" s="323">
        <v>811</v>
      </c>
      <c r="C56" s="421"/>
      <c r="D56" s="446"/>
      <c r="E56" s="421"/>
      <c r="F56" s="422"/>
    </row>
    <row r="57" spans="1:6" ht="12.75">
      <c r="A57" s="224" t="s">
        <v>100</v>
      </c>
      <c r="B57" s="323">
        <v>812</v>
      </c>
      <c r="C57" s="421"/>
      <c r="D57" s="446"/>
      <c r="E57" s="421"/>
      <c r="F57" s="422"/>
    </row>
    <row r="58" spans="1:6" ht="25.5">
      <c r="A58" s="224" t="s">
        <v>379</v>
      </c>
      <c r="B58" s="323">
        <v>813</v>
      </c>
      <c r="C58" s="421"/>
      <c r="D58" s="446"/>
      <c r="E58" s="421"/>
      <c r="F58" s="422"/>
    </row>
    <row r="59" spans="1:6" ht="25.5">
      <c r="A59" s="224" t="s">
        <v>380</v>
      </c>
      <c r="B59" s="323">
        <v>814</v>
      </c>
      <c r="C59" s="421"/>
      <c r="D59" s="446"/>
      <c r="E59" s="421"/>
      <c r="F59" s="422"/>
    </row>
    <row r="60" spans="1:6" ht="12.75">
      <c r="A60" s="224" t="s">
        <v>381</v>
      </c>
      <c r="B60" s="323">
        <v>815</v>
      </c>
      <c r="C60" s="421"/>
      <c r="D60" s="446"/>
      <c r="E60" s="421"/>
      <c r="F60" s="422"/>
    </row>
    <row r="61" spans="1:6" ht="12.75">
      <c r="A61" s="224" t="s">
        <v>382</v>
      </c>
      <c r="B61" s="323"/>
      <c r="C61" s="421"/>
      <c r="D61" s="446"/>
      <c r="E61" s="421"/>
      <c r="F61" s="422"/>
    </row>
    <row r="62" spans="1:6" ht="12.75">
      <c r="A62" s="224"/>
      <c r="B62" s="323"/>
      <c r="C62" s="421"/>
      <c r="D62" s="446"/>
      <c r="E62" s="421"/>
      <c r="F62" s="422"/>
    </row>
    <row r="63" spans="1:6" ht="12.75">
      <c r="A63" s="224" t="s">
        <v>383</v>
      </c>
      <c r="B63" s="323">
        <v>816</v>
      </c>
      <c r="C63" s="421"/>
      <c r="D63" s="446"/>
      <c r="E63" s="421"/>
      <c r="F63" s="422"/>
    </row>
    <row r="64" spans="1:6" ht="25.5">
      <c r="A64" s="224" t="s">
        <v>384</v>
      </c>
      <c r="B64" s="323">
        <v>817</v>
      </c>
      <c r="C64" s="421"/>
      <c r="D64" s="446"/>
      <c r="E64" s="421"/>
      <c r="F64" s="422"/>
    </row>
    <row r="65" spans="1:6" ht="12.75">
      <c r="A65" s="224" t="s">
        <v>385</v>
      </c>
      <c r="B65" s="323">
        <v>818</v>
      </c>
      <c r="C65" s="421"/>
      <c r="D65" s="446"/>
      <c r="E65" s="421"/>
      <c r="F65" s="422"/>
    </row>
    <row r="66" spans="1:6" ht="24" customHeight="1">
      <c r="A66" s="224" t="s">
        <v>379</v>
      </c>
      <c r="B66" s="323">
        <v>819</v>
      </c>
      <c r="C66" s="421"/>
      <c r="D66" s="446"/>
      <c r="E66" s="421"/>
      <c r="F66" s="422"/>
    </row>
    <row r="67" spans="1:6" ht="25.5">
      <c r="A67" s="224" t="s">
        <v>386</v>
      </c>
      <c r="B67" s="323">
        <v>820</v>
      </c>
      <c r="C67" s="421"/>
      <c r="D67" s="446"/>
      <c r="E67" s="421"/>
      <c r="F67" s="422"/>
    </row>
    <row r="68" spans="1:6" ht="12.75">
      <c r="A68" s="224" t="s">
        <v>387</v>
      </c>
      <c r="B68" s="323">
        <v>821</v>
      </c>
      <c r="C68" s="421"/>
      <c r="D68" s="446"/>
      <c r="E68" s="421"/>
      <c r="F68" s="422"/>
    </row>
    <row r="69" spans="1:6" ht="12.75">
      <c r="A69" s="224"/>
      <c r="B69" s="323"/>
      <c r="C69" s="421"/>
      <c r="D69" s="446"/>
      <c r="E69" s="421"/>
      <c r="F69" s="422"/>
    </row>
    <row r="70" spans="1:6" ht="13.5" thickBot="1">
      <c r="A70" s="220" t="s">
        <v>1</v>
      </c>
      <c r="B70" s="249"/>
      <c r="C70" s="423"/>
      <c r="D70" s="433"/>
      <c r="E70" s="423"/>
      <c r="F70" s="424"/>
    </row>
    <row r="71" spans="1:6" ht="13.5" thickTop="1">
      <c r="A71" s="251"/>
      <c r="B71" s="17"/>
      <c r="C71" s="39"/>
      <c r="D71" s="39"/>
      <c r="E71" s="39"/>
      <c r="F71" s="39"/>
    </row>
    <row r="72" spans="1:6" ht="12.75">
      <c r="A72" s="455" t="s">
        <v>388</v>
      </c>
      <c r="B72" s="455"/>
      <c r="C72" s="455"/>
      <c r="D72" s="455"/>
      <c r="E72" s="455"/>
      <c r="F72" s="455"/>
    </row>
    <row r="73" spans="1:6" s="38" customFormat="1" ht="12.75">
      <c r="A73" s="376" t="s">
        <v>186</v>
      </c>
      <c r="B73" s="376"/>
      <c r="C73" s="449" t="s">
        <v>389</v>
      </c>
      <c r="D73" s="448"/>
      <c r="E73" s="456" t="s">
        <v>390</v>
      </c>
      <c r="F73" s="456"/>
    </row>
    <row r="74" spans="1:6" s="38" customFormat="1" ht="12.75">
      <c r="A74" s="40" t="s">
        <v>188</v>
      </c>
      <c r="B74" s="40" t="s">
        <v>187</v>
      </c>
      <c r="C74" s="430"/>
      <c r="D74" s="428"/>
      <c r="E74" s="456"/>
      <c r="F74" s="456"/>
    </row>
    <row r="75" spans="1:6" s="38" customFormat="1" ht="13.5" thickBot="1">
      <c r="A75" s="52">
        <v>1</v>
      </c>
      <c r="B75" s="52">
        <v>2</v>
      </c>
      <c r="C75" s="457">
        <v>3</v>
      </c>
      <c r="D75" s="457"/>
      <c r="E75" s="457">
        <v>4</v>
      </c>
      <c r="F75" s="457"/>
    </row>
    <row r="76" spans="1:6" ht="26.25" thickTop="1">
      <c r="A76" s="268" t="s">
        <v>391</v>
      </c>
      <c r="B76" s="248">
        <v>910</v>
      </c>
      <c r="C76" s="419"/>
      <c r="D76" s="476"/>
      <c r="E76" s="434"/>
      <c r="F76" s="420"/>
    </row>
    <row r="77" spans="1:6" ht="12.75">
      <c r="A77" s="247" t="s">
        <v>392</v>
      </c>
      <c r="B77" s="324"/>
      <c r="C77" s="474"/>
      <c r="D77" s="475"/>
      <c r="E77" s="466"/>
      <c r="F77" s="468"/>
    </row>
    <row r="78" spans="1:6" s="17" customFormat="1" ht="12.75">
      <c r="A78" s="165"/>
      <c r="B78" s="325"/>
      <c r="C78" s="460"/>
      <c r="D78" s="477"/>
      <c r="E78" s="469"/>
      <c r="F78" s="470"/>
    </row>
    <row r="79" spans="1:6" ht="12.75">
      <c r="A79" s="69"/>
      <c r="B79" s="323"/>
      <c r="C79" s="421"/>
      <c r="D79" s="473"/>
      <c r="E79" s="445"/>
      <c r="F79" s="422"/>
    </row>
    <row r="80" spans="1:6" ht="12.75">
      <c r="A80" s="69"/>
      <c r="B80" s="324"/>
      <c r="C80" s="474"/>
      <c r="D80" s="475"/>
      <c r="E80" s="466"/>
      <c r="F80" s="468"/>
    </row>
    <row r="81" spans="1:6" s="244" customFormat="1" ht="39" customHeight="1">
      <c r="A81" s="471" t="s">
        <v>397</v>
      </c>
      <c r="B81" s="273"/>
      <c r="C81" s="271" t="s">
        <v>393</v>
      </c>
      <c r="D81" s="269" t="s">
        <v>394</v>
      </c>
      <c r="E81" s="269" t="s">
        <v>395</v>
      </c>
      <c r="F81" s="274" t="s">
        <v>396</v>
      </c>
    </row>
    <row r="82" spans="1:6" s="244" customFormat="1" ht="12.75">
      <c r="A82" s="472"/>
      <c r="B82" s="275">
        <v>920</v>
      </c>
      <c r="C82" s="311"/>
      <c r="D82" s="306"/>
      <c r="E82" s="316"/>
      <c r="F82" s="278"/>
    </row>
    <row r="83" spans="1:6" s="244" customFormat="1" ht="12.75">
      <c r="A83" s="255" t="s">
        <v>398</v>
      </c>
      <c r="B83" s="279"/>
      <c r="C83" s="280"/>
      <c r="D83" s="307"/>
      <c r="E83" s="282"/>
      <c r="F83" s="277"/>
    </row>
    <row r="84" spans="1:6" s="244" customFormat="1" ht="12.75">
      <c r="A84" s="218"/>
      <c r="B84" s="275"/>
      <c r="C84" s="281"/>
      <c r="D84" s="308"/>
      <c r="E84" s="238"/>
      <c r="F84" s="278"/>
    </row>
    <row r="85" spans="1:6" s="244" customFormat="1" ht="12.75">
      <c r="A85" s="224"/>
      <c r="B85" s="270"/>
      <c r="C85" s="312"/>
      <c r="D85" s="309"/>
      <c r="E85" s="317"/>
      <c r="F85" s="314"/>
    </row>
    <row r="86" spans="1:6" s="244" customFormat="1" ht="13.5" thickBot="1">
      <c r="A86" s="272"/>
      <c r="B86" s="276"/>
      <c r="C86" s="313"/>
      <c r="D86" s="310"/>
      <c r="E86" s="318"/>
      <c r="F86" s="315"/>
    </row>
    <row r="87" ht="13.5" thickTop="1"/>
    <row r="92" spans="1:4" ht="12.75">
      <c r="A92" s="16" t="s">
        <v>34</v>
      </c>
      <c r="B92" s="17"/>
      <c r="C92" s="17"/>
      <c r="D92" s="17"/>
    </row>
    <row r="93" spans="1:4" ht="12.75">
      <c r="A93" s="16"/>
      <c r="B93" s="17"/>
      <c r="C93" s="17"/>
      <c r="D93" s="17"/>
    </row>
    <row r="94" spans="1:5" ht="12.75">
      <c r="A94" s="16"/>
      <c r="B94" s="17"/>
      <c r="C94" s="17"/>
      <c r="D94" s="17" t="s">
        <v>1</v>
      </c>
      <c r="E94" t="s">
        <v>1</v>
      </c>
    </row>
    <row r="95" spans="1:4" ht="12.75">
      <c r="A95" s="16"/>
      <c r="B95" s="17"/>
      <c r="C95" s="17"/>
      <c r="D95" s="17"/>
    </row>
    <row r="96" spans="1:4" ht="12.75">
      <c r="A96" s="16" t="s">
        <v>583</v>
      </c>
      <c r="B96" s="17"/>
      <c r="C96" s="17" t="s">
        <v>1</v>
      </c>
      <c r="D96" s="17"/>
    </row>
  </sheetData>
  <mergeCells count="133">
    <mergeCell ref="E80:F80"/>
    <mergeCell ref="C75:D75"/>
    <mergeCell ref="E75:F75"/>
    <mergeCell ref="C76:D76"/>
    <mergeCell ref="E76:F76"/>
    <mergeCell ref="C77:D77"/>
    <mergeCell ref="E77:F77"/>
    <mergeCell ref="C78:D78"/>
    <mergeCell ref="E78:F78"/>
    <mergeCell ref="C70:D70"/>
    <mergeCell ref="E70:F70"/>
    <mergeCell ref="A72:F72"/>
    <mergeCell ref="A81:A82"/>
    <mergeCell ref="A73:B73"/>
    <mergeCell ref="C73:D74"/>
    <mergeCell ref="E73:F74"/>
    <mergeCell ref="C79:D79"/>
    <mergeCell ref="C80:D80"/>
    <mergeCell ref="E79:F79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A51:F51"/>
    <mergeCell ref="A52:B52"/>
    <mergeCell ref="C52:D53"/>
    <mergeCell ref="E52:F53"/>
    <mergeCell ref="C42:D42"/>
    <mergeCell ref="E42:F42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27:D27"/>
    <mergeCell ref="E27:F27"/>
    <mergeCell ref="A29:F29"/>
    <mergeCell ref="A30:B30"/>
    <mergeCell ref="C30:D31"/>
    <mergeCell ref="E30:F31"/>
    <mergeCell ref="C26:D26"/>
    <mergeCell ref="E24:F24"/>
    <mergeCell ref="E25:F25"/>
    <mergeCell ref="E26:F26"/>
    <mergeCell ref="E22:F22"/>
    <mergeCell ref="E23:F23"/>
    <mergeCell ref="C24:D24"/>
    <mergeCell ref="C25:D25"/>
    <mergeCell ref="C22:D22"/>
    <mergeCell ref="C23:D23"/>
    <mergeCell ref="E18:F18"/>
    <mergeCell ref="E19:F19"/>
    <mergeCell ref="E20:F20"/>
    <mergeCell ref="E21:F21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12:F12"/>
    <mergeCell ref="E13:F13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C6:D6"/>
    <mergeCell ref="C7:D7"/>
    <mergeCell ref="C8:D8"/>
    <mergeCell ref="C9:D9"/>
    <mergeCell ref="C4:D4"/>
    <mergeCell ref="E4:F4"/>
    <mergeCell ref="C5:D5"/>
    <mergeCell ref="E5:F5"/>
    <mergeCell ref="A1:F1"/>
    <mergeCell ref="A2:B2"/>
    <mergeCell ref="C2:D3"/>
    <mergeCell ref="E2:F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Эрнст Неизвестный</dc:creator>
  <cp:keywords/>
  <dc:description/>
  <cp:lastModifiedBy>Glbux</cp:lastModifiedBy>
  <cp:lastPrinted>2006-03-20T06:10:23Z</cp:lastPrinted>
  <dcterms:created xsi:type="dcterms:W3CDTF">2000-04-13T11:14:13Z</dcterms:created>
  <dcterms:modified xsi:type="dcterms:W3CDTF">2006-04-24T06:30:10Z</dcterms:modified>
  <cp:category/>
  <cp:version/>
  <cp:contentType/>
  <cp:contentStatus/>
</cp:coreProperties>
</file>